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hartsheets/sheet1.xml" ContentType="application/vnd.openxmlformats-officedocument.spreadsheetml.chart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HODOR\Documents\HAT Footy Tipping\2025\Results\"/>
    </mc:Choice>
  </mc:AlternateContent>
  <xr:revisionPtr revIDLastSave="0" documentId="13_ncr:1_{A3F1974E-C658-42A8-9167-D78A8D2E33C4}" xr6:coauthVersionLast="47" xr6:coauthVersionMax="47" xr10:uidLastSave="{00000000-0000-0000-0000-000000000000}"/>
  <bookViews>
    <workbookView xWindow="-38510" yWindow="-110" windowWidth="38620" windowHeight="21100" xr2:uid="{0F58B739-AF30-4AD7-8E27-E4A055C3EA2A}"/>
  </bookViews>
  <sheets>
    <sheet name="Results" sheetId="1" r:id="rId1"/>
    <sheet name="PowerTipping" sheetId="51" r:id="rId2"/>
    <sheet name="GroupResults" sheetId="54" r:id="rId3"/>
    <sheet name="Stats" sheetId="39" r:id="rId4"/>
    <sheet name="Hot Tip Teams Used" sheetId="68" state="hidden" r:id="rId5"/>
    <sheet name="Hot Tip Teams Remaining" sheetId="69" state="hidden" r:id="rId6"/>
    <sheet name="Groups" sheetId="28" state="hidden" r:id="rId7"/>
    <sheet name="zTippingResultsByGroup" sheetId="58" state="hidden" r:id="rId8"/>
    <sheet name="TeamLadderPositions2" sheetId="43" state="hidden" r:id="rId9"/>
    <sheet name="LadderRoundByRound" sheetId="44" r:id="rId10"/>
    <sheet name="TipperLadderPos" sheetId="9" state="hidden" r:id="rId11"/>
    <sheet name="TeamLadderPositions" sheetId="10" state="hidden" r:id="rId12"/>
    <sheet name="Top Tippers" sheetId="63" state="hidden" r:id="rId13"/>
  </sheets>
  <definedNames>
    <definedName name="_xlnm._FilterDatabase" localSheetId="2" hidden="1">GroupResults!$B$13:$AT$63</definedName>
    <definedName name="_xlnm._FilterDatabase" localSheetId="1" hidden="1">PowerTipping!$A$9:$U$177</definedName>
    <definedName name="_xlnm._FilterDatabase" localSheetId="0" hidden="1">Results!$A$10:$AR$179</definedName>
    <definedName name="_xlnm._FilterDatabase" localSheetId="10" hidden="1">TipperLadderPos!$A$1:$F$179</definedName>
    <definedName name="_xlnm._FilterDatabase" localSheetId="7" hidden="1">zTippingResultsByGroup!$A$1:$AB$159</definedName>
    <definedName name="_xlcn.WorksheetConnection_Round16ResultsCalc.xlsxMatches" hidden="1">Matches</definedName>
    <definedName name="_xlcn.WorksheetConnection_Round16ResultsCalc.xlsxRoundTips" hidden="1">RoundTips</definedName>
    <definedName name="_xlcn.WorksheetConnection_Round16ResultsCalc.xlsxTeams" hidden="1">Teams</definedName>
    <definedName name="_xlcn.WorksheetConnection_Round16ResultsCalc.xlsxTipperLadderPositions" hidden="1">TipperLadderPositions</definedName>
    <definedName name="_xlcn.WorksheetConnection_Round16ResultsCalc.xlsxTippers" hidden="1">Tippers</definedName>
    <definedName name="ExternalData_1" localSheetId="7" hidden="1">zTippingResultsByGroup!$A$1:$AB$159</definedName>
    <definedName name="ExternalData_4" localSheetId="8">TeamLadderPositions2!#REF!</definedName>
    <definedName name="ExternalData_5" localSheetId="6" hidden="1">Groups!$A$1:$E$27</definedName>
    <definedName name="ExternalData_5" localSheetId="8" hidden="1">TeamLadderPositions2!$A$1:$E$437</definedName>
    <definedName name="FirstRow" localSheetId="7">GroupResults!$C$8</definedName>
    <definedName name="FirstRow">GroupResults!$C$8</definedName>
    <definedName name="GroupID" localSheetId="7">GroupResults!$C$7</definedName>
    <definedName name="GroupID">GroupResults!$C$7</definedName>
    <definedName name="HotTipResetRound">Results!$G$2</definedName>
    <definedName name="InTheMoneyRank" localSheetId="2">GroupResults!$B$2</definedName>
    <definedName name="InTheMoneyRank" localSheetId="1">PowerTipping!$A$2</definedName>
    <definedName name="InTheMoneyRank" localSheetId="7">Results!$A$2</definedName>
    <definedName name="InTheMoneyRank">Results!$A$2</definedName>
    <definedName name="PaidRoundNum">Results!$C$2</definedName>
    <definedName name="_xlnm.Print_Area" localSheetId="2">GroupResults!$R$6:$AH$48</definedName>
    <definedName name="_xlnm.Print_Area" localSheetId="5">'Hot Tip Teams Remaining'!$D$1:$W$6</definedName>
    <definedName name="_xlnm.Print_Area" localSheetId="4">'Hot Tip Teams Used'!$M$1:$AN$5</definedName>
    <definedName name="_xlnm.Print_Titles" localSheetId="2">GroupResults!$6:$13</definedName>
    <definedName name="_xlnm.Print_Titles" localSheetId="5">'Hot Tip Teams Remaining'!$1:$4</definedName>
    <definedName name="_xlnm.Print_Titles" localSheetId="4">'Hot Tip Teams Used'!$1:$2</definedName>
    <definedName name="_xlnm.Print_Titles" localSheetId="1">PowerTipping!$6:$9</definedName>
    <definedName name="_xlnm.Print_Titles" localSheetId="0">Results!$5:$10</definedName>
    <definedName name="TheRoundNum" localSheetId="2">#REF!</definedName>
    <definedName name="TheRoundNum" localSheetId="1">#REF!</definedName>
    <definedName name="TheRoundNum">#REF!</definedName>
    <definedName name="ThisRoundNum">Results!$B$2</definedName>
    <definedName name="TopTippersMinScore">Results!$I$2</definedName>
    <definedName name="WinnerMustBePaid">Results!$E$2</definedName>
    <definedName name="WinnerThisRoundMsg">Results!$A$3</definedName>
    <definedName name="WinnerThisRoundPaidMsg">Results!$A$4</definedName>
    <definedName name="WinnerTipperIDs">Results!$H$2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ippers" name="Tippers" connection="WorksheetConnection_Round 16 Results Calc.xlsx!Tippers"/>
          <x15:modelTable id="TipperLadderPositions" name="TipperLadderPositions" connection="WorksheetConnection_Round 16 Results Calc.xlsx!TipperLadderPositions"/>
          <x15:modelTable id="Teams" name="Teams" connection="WorksheetConnection_Round 16 Results Calc.xlsx!Teams"/>
          <x15:modelTable id="RoundTips" name="RoundTips" connection="WorksheetConnection_Round 16 Results Calc.xlsx!RoundTips"/>
          <x15:modelTable id="Matches" name="Matches" connection="WorksheetConnection_Round 16 Results Calc.xlsx!Matches"/>
        </x15:modelTables>
        <x15:modelRelationships>
          <x15:modelRelationship fromTable="RoundTips" fromColumn="TipperID" toTable="Tippers" toColumn="TipperID"/>
          <x15:modelRelationship fromTable="TipperLadderPositions" fromColumn="TipperID" toTable="Tippers" toColumn="TipperID"/>
          <x15:modelRelationship fromTable="Matches" fromColumn="Team1ID" toTable="Teams" toColumn="TeamID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34" i="54" l="1"/>
  <c r="T133" i="54"/>
  <c r="T132" i="54"/>
  <c r="T131" i="54"/>
  <c r="T130" i="54"/>
  <c r="T129" i="54"/>
  <c r="T128" i="54"/>
  <c r="T127" i="54"/>
  <c r="T126" i="54"/>
  <c r="T125" i="54"/>
  <c r="T124" i="54"/>
  <c r="T123" i="54"/>
  <c r="T122" i="54"/>
  <c r="T121" i="54"/>
  <c r="T120" i="54"/>
  <c r="T119" i="54"/>
  <c r="T118" i="54"/>
  <c r="T117" i="54"/>
  <c r="T116" i="54"/>
  <c r="T115" i="54"/>
  <c r="T114" i="54"/>
  <c r="T113" i="54"/>
  <c r="T112" i="54"/>
  <c r="T111" i="54"/>
  <c r="T110" i="54"/>
  <c r="T109" i="54"/>
  <c r="T108" i="54"/>
  <c r="T107" i="54"/>
  <c r="T106" i="54"/>
  <c r="T105" i="54"/>
  <c r="T104" i="54"/>
  <c r="T103" i="54"/>
  <c r="T102" i="54"/>
  <c r="T101" i="54"/>
  <c r="T100" i="54"/>
  <c r="T99" i="54"/>
  <c r="T98" i="54"/>
  <c r="T97" i="54"/>
  <c r="T96" i="54"/>
  <c r="T95" i="54"/>
  <c r="T94" i="54"/>
  <c r="T93" i="54"/>
  <c r="T92" i="54"/>
  <c r="T91" i="54"/>
  <c r="T90" i="54"/>
  <c r="T89" i="54"/>
  <c r="T88" i="54"/>
  <c r="T87" i="54"/>
  <c r="T86" i="54"/>
  <c r="T85" i="54"/>
  <c r="T84" i="54"/>
  <c r="T83" i="54"/>
  <c r="T82" i="54"/>
  <c r="T81" i="54"/>
  <c r="T80" i="54"/>
  <c r="T79" i="54"/>
  <c r="T78" i="54"/>
  <c r="T77" i="54"/>
  <c r="T76" i="54"/>
  <c r="T75" i="54"/>
  <c r="T74" i="54"/>
  <c r="T73" i="54"/>
  <c r="T72" i="54"/>
  <c r="T71" i="54"/>
  <c r="T70" i="54"/>
  <c r="T69" i="54"/>
  <c r="T68" i="54"/>
  <c r="T67" i="54"/>
  <c r="T66" i="54"/>
  <c r="T65" i="54"/>
  <c r="T64" i="54"/>
  <c r="AJ63" i="54"/>
  <c r="AJ62" i="54"/>
  <c r="AJ61" i="54"/>
  <c r="AJ60" i="54"/>
  <c r="AJ59" i="54"/>
  <c r="AJ58" i="54"/>
  <c r="AJ57" i="54"/>
  <c r="AJ56" i="54"/>
  <c r="AJ55" i="54"/>
  <c r="AJ54" i="54"/>
  <c r="AJ53" i="54"/>
  <c r="AJ52" i="54"/>
  <c r="AJ51" i="54"/>
  <c r="AJ50" i="54"/>
  <c r="AJ49" i="54"/>
  <c r="AJ48" i="54"/>
  <c r="AJ47" i="54"/>
  <c r="AJ46" i="54"/>
  <c r="AJ45" i="54"/>
  <c r="AJ44" i="54"/>
  <c r="AJ43" i="54"/>
  <c r="AJ42" i="54"/>
  <c r="AJ41" i="54"/>
  <c r="AJ40" i="54"/>
  <c r="AJ39" i="54"/>
  <c r="AJ38" i="54"/>
  <c r="AJ37" i="54"/>
  <c r="AJ36" i="54"/>
  <c r="AJ35" i="54"/>
  <c r="AJ34" i="54"/>
  <c r="AJ33" i="54"/>
  <c r="AJ32" i="54"/>
  <c r="AJ31" i="54"/>
  <c r="AJ30" i="54"/>
  <c r="AJ29" i="54"/>
  <c r="AJ28" i="54"/>
  <c r="AJ27" i="54"/>
  <c r="AJ26" i="54"/>
  <c r="AJ25" i="54"/>
  <c r="AJ24" i="54"/>
  <c r="AJ23" i="54"/>
  <c r="AJ22" i="54"/>
  <c r="AJ21" i="54"/>
  <c r="AJ20" i="54"/>
  <c r="AJ19" i="54"/>
  <c r="AJ18" i="54"/>
  <c r="AJ17" i="54"/>
  <c r="AJ16" i="54"/>
  <c r="AJ15" i="54"/>
  <c r="A14" i="54" a="1"/>
  <c r="A14" i="54" s="1"/>
  <c r="AH11" i="54"/>
  <c r="AB11" i="54"/>
  <c r="AA11" i="54"/>
  <c r="Z11" i="54"/>
  <c r="Y11" i="54"/>
  <c r="X11" i="54"/>
  <c r="W11" i="54"/>
  <c r="V11" i="54"/>
  <c r="U11" i="54"/>
  <c r="O11" i="54"/>
  <c r="N11" i="54"/>
  <c r="K11" i="54"/>
  <c r="D11" i="54"/>
  <c r="B11" i="54"/>
  <c r="K8" i="54"/>
  <c r="E7" i="54" a="1"/>
  <c r="E7" i="54" s="1"/>
  <c r="C7" i="54" s="1"/>
  <c r="C8" i="54" s="1"/>
  <c r="J14" i="54" s="1"/>
  <c r="B2" i="54"/>
  <c r="A2" i="51"/>
  <c r="R6" i="54" l="1"/>
  <c r="AL2" i="54" a="1"/>
  <c r="AL2" i="54" s="1"/>
  <c r="J15" i="54"/>
  <c r="B14" i="54" a="1"/>
  <c r="B14" i="54" s="1"/>
  <c r="D14" i="54" a="1"/>
  <c r="D14" i="54" s="1"/>
  <c r="K14" i="54" a="1"/>
  <c r="K14" i="54" s="1"/>
  <c r="L14" i="54" s="1"/>
  <c r="C6" i="63" l="1" a="1"/>
  <c r="C6" i="63" s="1"/>
  <c r="Y14" i="54" a="1"/>
  <c r="Y14" i="54" s="1"/>
  <c r="O14" i="54" a="1"/>
  <c r="O14" i="54" s="1"/>
  <c r="AB14" i="54" a="1"/>
  <c r="AB14" i="54" s="1"/>
  <c r="Z14" i="54" a="1"/>
  <c r="Z14" i="54" s="1"/>
  <c r="X14" i="54" a="1"/>
  <c r="X14" i="54" s="1"/>
  <c r="U14" i="54" a="1"/>
  <c r="U14" i="54" s="1"/>
  <c r="AH14" i="54" a="1"/>
  <c r="AH14" i="54" s="1"/>
  <c r="AA14" i="54" a="1"/>
  <c r="AA14" i="54" s="1"/>
  <c r="W14" i="54" a="1"/>
  <c r="W14" i="54" s="1"/>
  <c r="R14" i="54" s="1"/>
  <c r="N14" i="54" a="1"/>
  <c r="N14" i="54" s="1"/>
  <c r="V14" i="54" a="1"/>
  <c r="V14" i="54" s="1"/>
  <c r="AI14" i="54" a="1"/>
  <c r="AI14" i="54" s="1"/>
  <c r="AE14" i="54" a="1"/>
  <c r="AE14" i="54" s="1"/>
  <c r="AD14" i="54" a="1"/>
  <c r="AD14" i="54" s="1"/>
  <c r="K15" i="54" a="1"/>
  <c r="K15" i="54" s="1"/>
  <c r="L15" i="54" s="1"/>
  <c r="B15" i="54" a="1"/>
  <c r="B15" i="54" s="1"/>
  <c r="J16" i="54"/>
  <c r="D15" i="54" a="1"/>
  <c r="D15" i="54" s="1"/>
  <c r="AL1" i="54" l="1" a="1"/>
  <c r="AL1" i="54" s="1"/>
  <c r="AK42" i="54" s="1"/>
  <c r="AL13" i="54" a="1"/>
  <c r="AL13" i="54" s="1"/>
  <c r="T14" i="54"/>
  <c r="AF14" i="54" a="1"/>
  <c r="W15" i="54" a="1"/>
  <c r="W15" i="54" s="1"/>
  <c r="R15" i="54" s="1"/>
  <c r="AH15" i="54" a="1"/>
  <c r="AH15" i="54" s="1"/>
  <c r="U15" i="54" a="1"/>
  <c r="U15" i="54" s="1"/>
  <c r="AB15" i="54" a="1"/>
  <c r="AB15" i="54" s="1"/>
  <c r="X15" i="54" a="1"/>
  <c r="X15" i="54" s="1"/>
  <c r="V15" i="54" a="1"/>
  <c r="V15" i="54" s="1"/>
  <c r="Z15" i="54" a="1"/>
  <c r="Z15" i="54" s="1"/>
  <c r="Y15" i="54" a="1"/>
  <c r="Y15" i="54" s="1"/>
  <c r="N15" i="54" a="1"/>
  <c r="N15" i="54" s="1"/>
  <c r="AA15" i="54" a="1"/>
  <c r="AA15" i="54" s="1"/>
  <c r="O15" i="54" a="1"/>
  <c r="O15" i="54" s="1"/>
  <c r="AC14" i="54" a="1"/>
  <c r="AC14" i="54" s="1"/>
  <c r="J17" i="54"/>
  <c r="D16" i="54" a="1"/>
  <c r="D16" i="54" s="1"/>
  <c r="K16" i="54" a="1"/>
  <c r="K16" i="54" s="1"/>
  <c r="L16" i="54" s="1"/>
  <c r="B16" i="54" a="1"/>
  <c r="B16" i="54" s="1"/>
  <c r="AJ14" i="54"/>
  <c r="AK49" i="54" l="1"/>
  <c r="AG58" i="54"/>
  <c r="AK41" i="54"/>
  <c r="AK14" i="54"/>
  <c r="AG21" i="54"/>
  <c r="AG63" i="54"/>
  <c r="AK33" i="54"/>
  <c r="AG33" i="54"/>
  <c r="AG32" i="54"/>
  <c r="AG18" i="54"/>
  <c r="AG36" i="54"/>
  <c r="AK44" i="54"/>
  <c r="AG62" i="54"/>
  <c r="AG29" i="54"/>
  <c r="AK23" i="54"/>
  <c r="AK45" i="54"/>
  <c r="AK59" i="54"/>
  <c r="AK26" i="54"/>
  <c r="AG40" i="54"/>
  <c r="AK52" i="54"/>
  <c r="AG19" i="54"/>
  <c r="AK25" i="54"/>
  <c r="AG41" i="54"/>
  <c r="AK30" i="54"/>
  <c r="AK19" i="54"/>
  <c r="AG22" i="54"/>
  <c r="AG48" i="54"/>
  <c r="AK56" i="54"/>
  <c r="AK31" i="54"/>
  <c r="AK55" i="54"/>
  <c r="AG27" i="54"/>
  <c r="AK63" i="54"/>
  <c r="AG26" i="54"/>
  <c r="AK38" i="54"/>
  <c r="AG52" i="54"/>
  <c r="AG49" i="54"/>
  <c r="AG51" i="54"/>
  <c r="AK62" i="54"/>
  <c r="AG59" i="54"/>
  <c r="AK24" i="54"/>
  <c r="AG38" i="54"/>
  <c r="AK15" i="54"/>
  <c r="AG37" i="54"/>
  <c r="AK48" i="54"/>
  <c r="AG45" i="54"/>
  <c r="AK17" i="54"/>
  <c r="AG56" i="54"/>
  <c r="AK34" i="54"/>
  <c r="AK47" i="54"/>
  <c r="AK57" i="54"/>
  <c r="AG20" i="54"/>
  <c r="AK28" i="54"/>
  <c r="AK60" i="54"/>
  <c r="AK27" i="54"/>
  <c r="AG44" i="54"/>
  <c r="AK35" i="54"/>
  <c r="AG53" i="54"/>
  <c r="AG24" i="54"/>
  <c r="AG23" i="54"/>
  <c r="AG31" i="54"/>
  <c r="AG47" i="54"/>
  <c r="AK43" i="54"/>
  <c r="AK39" i="54"/>
  <c r="AK53" i="54"/>
  <c r="AK46" i="54"/>
  <c r="AG60" i="54"/>
  <c r="AG30" i="54"/>
  <c r="AK21" i="54"/>
  <c r="AG57" i="54"/>
  <c r="AK32" i="54"/>
  <c r="AK54" i="54"/>
  <c r="AG35" i="54"/>
  <c r="AG25" i="54"/>
  <c r="AG28" i="54"/>
  <c r="AK36" i="54"/>
  <c r="AG50" i="54"/>
  <c r="AK58" i="54"/>
  <c r="AG39" i="54"/>
  <c r="AK61" i="54"/>
  <c r="AG61" i="54"/>
  <c r="AG42" i="54"/>
  <c r="AK50" i="54"/>
  <c r="AK20" i="54"/>
  <c r="AK16" i="54"/>
  <c r="AK29" i="54"/>
  <c r="AK51" i="54"/>
  <c r="AG46" i="54"/>
  <c r="AG55" i="54"/>
  <c r="AG43" i="54"/>
  <c r="AK37" i="54"/>
  <c r="AK18" i="54"/>
  <c r="AK22" i="54"/>
  <c r="AK40" i="54"/>
  <c r="AG54" i="54"/>
  <c r="AG34" i="54"/>
  <c r="AG17" i="54"/>
  <c r="AF14" i="54"/>
  <c r="AG14" i="54" s="1"/>
  <c r="AG16" i="54"/>
  <c r="AG15" i="54"/>
  <c r="T15" i="54"/>
  <c r="Y16" i="54" a="1"/>
  <c r="Y16" i="54" s="1"/>
  <c r="N16" i="54" a="1"/>
  <c r="N16" i="54" s="1"/>
  <c r="AA16" i="54" a="1"/>
  <c r="AA16" i="54" s="1"/>
  <c r="O16" i="54" a="1"/>
  <c r="O16" i="54" s="1"/>
  <c r="Z16" i="54" a="1"/>
  <c r="Z16" i="54" s="1"/>
  <c r="AB16" i="54" a="1"/>
  <c r="AB16" i="54" s="1"/>
  <c r="X16" i="54" a="1"/>
  <c r="X16" i="54" s="1"/>
  <c r="V16" i="54" a="1"/>
  <c r="V16" i="54" s="1"/>
  <c r="U16" i="54" a="1"/>
  <c r="U16" i="54" s="1"/>
  <c r="AH16" i="54" a="1"/>
  <c r="AH16" i="54" s="1"/>
  <c r="W16" i="54" a="1"/>
  <c r="W16" i="54" s="1"/>
  <c r="R16" i="54" s="1"/>
  <c r="B17" i="54" a="1"/>
  <c r="B17" i="54" s="1"/>
  <c r="K17" i="54" a="1"/>
  <c r="K17" i="54" s="1"/>
  <c r="L17" i="54" s="1"/>
  <c r="J18" i="54"/>
  <c r="D17" i="54" a="1"/>
  <c r="D17" i="54" s="1"/>
  <c r="G15" i="54"/>
  <c r="H15" i="54" s="1"/>
  <c r="T16" i="54" l="1"/>
  <c r="G16" i="54"/>
  <c r="H16" i="54" s="1"/>
  <c r="B18" i="54" a="1"/>
  <c r="B18" i="54" s="1"/>
  <c r="D18" i="54" a="1"/>
  <c r="D18" i="54" s="1"/>
  <c r="J19" i="54"/>
  <c r="K18" i="54" a="1"/>
  <c r="K18" i="54" s="1"/>
  <c r="L18" i="54" s="1"/>
  <c r="AA17" i="54" a="1"/>
  <c r="AA17" i="54" s="1"/>
  <c r="X17" i="54" a="1"/>
  <c r="X17" i="54" s="1"/>
  <c r="W17" i="54" a="1"/>
  <c r="W17" i="54" s="1"/>
  <c r="R17" i="54" s="1"/>
  <c r="O17" i="54" a="1"/>
  <c r="O17" i="54" s="1"/>
  <c r="N17" i="54" a="1"/>
  <c r="N17" i="54" s="1"/>
  <c r="U17" i="54" a="1"/>
  <c r="U17" i="54" s="1"/>
  <c r="Z17" i="54" a="1"/>
  <c r="Z17" i="54" s="1"/>
  <c r="AH17" i="54" a="1"/>
  <c r="AH17" i="54" s="1"/>
  <c r="AB17" i="54" a="1"/>
  <c r="AB17" i="54" s="1"/>
  <c r="Y17" i="54" a="1"/>
  <c r="Y17" i="54" s="1"/>
  <c r="V17" i="54" a="1"/>
  <c r="V17" i="54" s="1"/>
  <c r="T17" i="54" l="1"/>
  <c r="K19" i="54" a="1"/>
  <c r="K19" i="54" s="1"/>
  <c r="L19" i="54" s="1"/>
  <c r="D19" i="54" a="1"/>
  <c r="D19" i="54" s="1"/>
  <c r="J20" i="54"/>
  <c r="B19" i="54" a="1"/>
  <c r="B19" i="54" s="1"/>
  <c r="V18" i="54" a="1"/>
  <c r="V18" i="54" s="1"/>
  <c r="AH18" i="54" a="1"/>
  <c r="AH18" i="54" s="1"/>
  <c r="U18" i="54" a="1"/>
  <c r="U18" i="54" s="1"/>
  <c r="AB18" i="54" a="1"/>
  <c r="AB18" i="54" s="1"/>
  <c r="W18" i="54" a="1"/>
  <c r="W18" i="54" s="1"/>
  <c r="R18" i="54" s="1"/>
  <c r="O18" i="54" a="1"/>
  <c r="O18" i="54" s="1"/>
  <c r="AA18" i="54" a="1"/>
  <c r="AA18" i="54" s="1"/>
  <c r="X18" i="54" a="1"/>
  <c r="X18" i="54" s="1"/>
  <c r="Z18" i="54" a="1"/>
  <c r="Z18" i="54" s="1"/>
  <c r="Y18" i="54" a="1"/>
  <c r="Y18" i="54" s="1"/>
  <c r="N18" i="54" a="1"/>
  <c r="N18" i="54" s="1"/>
  <c r="G17" i="54"/>
  <c r="H17" i="54" s="1"/>
  <c r="G18" i="54" l="1"/>
  <c r="H18" i="54" s="1"/>
  <c r="T18" i="54"/>
  <c r="D20" i="54" a="1"/>
  <c r="D20" i="54" s="1"/>
  <c r="K20" i="54" a="1"/>
  <c r="K20" i="54" s="1"/>
  <c r="L20" i="54" s="1"/>
  <c r="J21" i="54"/>
  <c r="B20" i="54" a="1"/>
  <c r="B20" i="54" s="1"/>
  <c r="X19" i="54" a="1"/>
  <c r="X19" i="54" s="1"/>
  <c r="Z19" i="54" a="1"/>
  <c r="Z19" i="54" s="1"/>
  <c r="N19" i="54" a="1"/>
  <c r="N19" i="54" s="1"/>
  <c r="Y19" i="54" a="1"/>
  <c r="Y19" i="54" s="1"/>
  <c r="W19" i="54" a="1"/>
  <c r="W19" i="54" s="1"/>
  <c r="R19" i="54" s="1"/>
  <c r="V19" i="54" a="1"/>
  <c r="V19" i="54" s="1"/>
  <c r="U19" i="54" a="1"/>
  <c r="U19" i="54" s="1"/>
  <c r="AH19" i="54" a="1"/>
  <c r="AH19" i="54" s="1"/>
  <c r="AA19" i="54" a="1"/>
  <c r="AA19" i="54" s="1"/>
  <c r="AB19" i="54" a="1"/>
  <c r="AB19" i="54" s="1"/>
  <c r="O19" i="54" a="1"/>
  <c r="O19" i="54" s="1"/>
  <c r="T19" i="54" l="1"/>
  <c r="G19" i="54"/>
  <c r="H19" i="54" s="1"/>
  <c r="J22" i="54"/>
  <c r="D21" i="54" a="1"/>
  <c r="D21" i="54" s="1"/>
  <c r="K21" i="54" a="1"/>
  <c r="K21" i="54" s="1"/>
  <c r="L21" i="54" s="1"/>
  <c r="B21" i="54" a="1"/>
  <c r="B21" i="54" s="1"/>
  <c r="Z20" i="54" a="1"/>
  <c r="Z20" i="54" s="1"/>
  <c r="O20" i="54" a="1"/>
  <c r="O20" i="54" s="1"/>
  <c r="V20" i="54" a="1"/>
  <c r="V20" i="54" s="1"/>
  <c r="AH20" i="54" a="1"/>
  <c r="AH20" i="54" s="1"/>
  <c r="U20" i="54" a="1"/>
  <c r="U20" i="54" s="1"/>
  <c r="AA20" i="54" a="1"/>
  <c r="AA20" i="54" s="1"/>
  <c r="Y20" i="54" a="1"/>
  <c r="Y20" i="54" s="1"/>
  <c r="N20" i="54" a="1"/>
  <c r="N20" i="54" s="1"/>
  <c r="AB20" i="54" a="1"/>
  <c r="AB20" i="54" s="1"/>
  <c r="W20" i="54" a="1"/>
  <c r="W20" i="54" s="1"/>
  <c r="R20" i="54" s="1"/>
  <c r="X20" i="54" a="1"/>
  <c r="X20" i="54" s="1"/>
  <c r="M219" i="54" l="1"/>
  <c r="M205" i="54"/>
  <c r="M72" i="54"/>
  <c r="M239" i="54"/>
  <c r="M187" i="54"/>
  <c r="M218" i="54"/>
  <c r="M127" i="54"/>
  <c r="M133" i="54"/>
  <c r="M144" i="54"/>
  <c r="M102" i="54"/>
  <c r="M198" i="54"/>
  <c r="M228" i="54"/>
  <c r="M221" i="54"/>
  <c r="M235" i="54"/>
  <c r="M66" i="54"/>
  <c r="M223" i="54"/>
  <c r="M241" i="54"/>
  <c r="M161" i="54"/>
  <c r="M80" i="54"/>
  <c r="M107" i="54"/>
  <c r="M135" i="54"/>
  <c r="M65" i="54"/>
  <c r="M206" i="54"/>
  <c r="M254" i="54"/>
  <c r="M155" i="54"/>
  <c r="M186" i="54"/>
  <c r="M111" i="54"/>
  <c r="M117" i="54"/>
  <c r="M180" i="54"/>
  <c r="M148" i="54"/>
  <c r="M199" i="54"/>
  <c r="M131" i="54"/>
  <c r="M150" i="54"/>
  <c r="M114" i="54"/>
  <c r="M193" i="54"/>
  <c r="M233" i="54"/>
  <c r="M189" i="54"/>
  <c r="M238" i="54"/>
  <c r="M139" i="54"/>
  <c r="M170" i="54"/>
  <c r="M103" i="54"/>
  <c r="M109" i="54"/>
  <c r="M143" i="54"/>
  <c r="M116" i="54"/>
  <c r="M182" i="54"/>
  <c r="M162" i="54"/>
  <c r="M77" i="54"/>
  <c r="M118" i="54"/>
  <c r="M207" i="54"/>
  <c r="M177" i="54"/>
  <c r="M121" i="54"/>
  <c r="M93" i="54"/>
  <c r="M173" i="54"/>
  <c r="M222" i="54"/>
  <c r="M120" i="54"/>
  <c r="M154" i="54"/>
  <c r="M95" i="54"/>
  <c r="M92" i="54"/>
  <c r="M250" i="54"/>
  <c r="M246" i="54"/>
  <c r="M243" i="54"/>
  <c r="M110" i="54"/>
  <c r="M67" i="54"/>
  <c r="M85" i="54"/>
  <c r="M73" i="54"/>
  <c r="M129" i="54"/>
  <c r="M240" i="54"/>
  <c r="M141" i="54"/>
  <c r="M188" i="54"/>
  <c r="M104" i="54"/>
  <c r="M251" i="54"/>
  <c r="M70" i="54"/>
  <c r="M76" i="54"/>
  <c r="M178" i="54"/>
  <c r="M168" i="54"/>
  <c r="M166" i="54"/>
  <c r="M231" i="54"/>
  <c r="M225" i="54"/>
  <c r="M196" i="54"/>
  <c r="M183" i="54"/>
  <c r="M244" i="54"/>
  <c r="M98" i="54"/>
  <c r="M74" i="54"/>
  <c r="M165" i="54"/>
  <c r="M191" i="54"/>
  <c r="M137" i="54"/>
  <c r="M249" i="54"/>
  <c r="M157" i="54"/>
  <c r="M204" i="54"/>
  <c r="M112" i="54"/>
  <c r="M138" i="54"/>
  <c r="M78" i="54"/>
  <c r="M84" i="54"/>
  <c r="M214" i="54"/>
  <c r="M211" i="54"/>
  <c r="M200" i="54"/>
  <c r="M99" i="54"/>
  <c r="M126" i="54"/>
  <c r="M75" i="54"/>
  <c r="M227" i="54"/>
  <c r="M159" i="54"/>
  <c r="M146" i="54"/>
  <c r="M79" i="54"/>
  <c r="M81" i="54"/>
  <c r="M252" i="54"/>
  <c r="M164" i="54"/>
  <c r="M134" i="54"/>
  <c r="M216" i="54"/>
  <c r="M195" i="54"/>
  <c r="M86" i="54"/>
  <c r="M87" i="54"/>
  <c r="M255" i="54"/>
  <c r="M64" i="54"/>
  <c r="M203" i="54"/>
  <c r="M236" i="54"/>
  <c r="M136" i="54"/>
  <c r="M147" i="54"/>
  <c r="M160" i="54"/>
  <c r="M124" i="54"/>
  <c r="M69" i="54"/>
  <c r="M122" i="54"/>
  <c r="M224" i="54"/>
  <c r="M130" i="54"/>
  <c r="M172" i="54"/>
  <c r="M96" i="54"/>
  <c r="M234" i="54"/>
  <c r="M245" i="54"/>
  <c r="M68" i="54"/>
  <c r="M82" i="54"/>
  <c r="M132" i="54"/>
  <c r="M179" i="54"/>
  <c r="M101" i="54"/>
  <c r="M208" i="54"/>
  <c r="M113" i="54"/>
  <c r="M156" i="54"/>
  <c r="M88" i="54"/>
  <c r="M217" i="54"/>
  <c r="M229" i="54"/>
  <c r="M242" i="54"/>
  <c r="M94" i="54"/>
  <c r="M158" i="54"/>
  <c r="M89" i="54"/>
  <c r="M237" i="54"/>
  <c r="M192" i="54"/>
  <c r="M151" i="54"/>
  <c r="M247" i="54"/>
  <c r="M190" i="54"/>
  <c r="M105" i="54"/>
  <c r="M140" i="54"/>
  <c r="M71" i="54"/>
  <c r="M201" i="54"/>
  <c r="M213" i="54"/>
  <c r="M226" i="54"/>
  <c r="M248" i="54"/>
  <c r="M209" i="54"/>
  <c r="M232" i="54"/>
  <c r="M152" i="54"/>
  <c r="M149" i="54"/>
  <c r="M171" i="54"/>
  <c r="M202" i="54"/>
  <c r="M119" i="54"/>
  <c r="M125" i="54"/>
  <c r="M215" i="54"/>
  <c r="M91" i="54"/>
  <c r="M100" i="54"/>
  <c r="M128" i="54"/>
  <c r="M174" i="54"/>
  <c r="M97" i="54"/>
  <c r="M253" i="54"/>
  <c r="M185" i="54"/>
  <c r="M197" i="54"/>
  <c r="M210" i="54"/>
  <c r="M212" i="54"/>
  <c r="M167" i="54"/>
  <c r="M106" i="54"/>
  <c r="M115" i="54"/>
  <c r="M169" i="54"/>
  <c r="M181" i="54"/>
  <c r="M194" i="54"/>
  <c r="M175" i="54"/>
  <c r="M123" i="54"/>
  <c r="M184" i="54"/>
  <c r="M145" i="54"/>
  <c r="M230" i="54"/>
  <c r="M163" i="54"/>
  <c r="M142" i="54"/>
  <c r="M220" i="54"/>
  <c r="M153" i="54"/>
  <c r="M176" i="54"/>
  <c r="M90" i="54"/>
  <c r="M83" i="54"/>
  <c r="M108" i="54"/>
  <c r="T20" i="54"/>
  <c r="AB21" i="54" a="1"/>
  <c r="AB21" i="54" s="1"/>
  <c r="U21" i="54" a="1"/>
  <c r="U21" i="54" s="1"/>
  <c r="AA21" i="54" a="1"/>
  <c r="AA21" i="54" s="1"/>
  <c r="O21" i="54" a="1"/>
  <c r="O21" i="54" s="1"/>
  <c r="Z21" i="54" a="1"/>
  <c r="Z21" i="54" s="1"/>
  <c r="N21" i="54" a="1"/>
  <c r="N21" i="54" s="1"/>
  <c r="AH21" i="54" a="1"/>
  <c r="AH21" i="54" s="1"/>
  <c r="W21" i="54" a="1"/>
  <c r="W21" i="54" s="1"/>
  <c r="R21" i="54" s="1"/>
  <c r="Y21" i="54" a="1"/>
  <c r="Y21" i="54" s="1"/>
  <c r="X21" i="54" a="1"/>
  <c r="X21" i="54" s="1"/>
  <c r="V21" i="54" a="1"/>
  <c r="V21" i="54" s="1"/>
  <c r="K22" i="54" a="1"/>
  <c r="K22" i="54" s="1"/>
  <c r="L22" i="54" s="1"/>
  <c r="J23" i="54"/>
  <c r="B22" i="54" a="1"/>
  <c r="B22" i="54" s="1"/>
  <c r="D22" i="54" a="1"/>
  <c r="D22" i="54" s="1"/>
  <c r="G20" i="54"/>
  <c r="H20" i="54" s="1"/>
  <c r="T21" i="54" l="1"/>
  <c r="G21" i="54"/>
  <c r="H21" i="54" s="1"/>
  <c r="D23" i="54" a="1"/>
  <c r="D23" i="54" s="1"/>
  <c r="J24" i="54"/>
  <c r="B23" i="54" a="1"/>
  <c r="B23" i="54" s="1"/>
  <c r="K23" i="54" a="1"/>
  <c r="K23" i="54" s="1"/>
  <c r="L23" i="54" s="1"/>
  <c r="W22" i="54" a="1"/>
  <c r="W22" i="54" s="1"/>
  <c r="R22" i="54" s="1"/>
  <c r="AH22" i="54" a="1"/>
  <c r="AH22" i="54" s="1"/>
  <c r="Y22" i="54" a="1"/>
  <c r="Y22" i="54" s="1"/>
  <c r="X22" i="54" a="1"/>
  <c r="X22" i="54" s="1"/>
  <c r="U22" i="54" a="1"/>
  <c r="U22" i="54" s="1"/>
  <c r="Z22" i="54" a="1"/>
  <c r="Z22" i="54" s="1"/>
  <c r="N22" i="54" a="1"/>
  <c r="N22" i="54" s="1"/>
  <c r="AB22" i="54" a="1"/>
  <c r="AB22" i="54" s="1"/>
  <c r="AA22" i="54" a="1"/>
  <c r="AA22" i="54" s="1"/>
  <c r="V22" i="54" a="1"/>
  <c r="V22" i="54" s="1"/>
  <c r="O22" i="54" a="1"/>
  <c r="O22" i="54" s="1"/>
  <c r="T22" i="54" l="1"/>
  <c r="Y23" i="54" a="1"/>
  <c r="Y23" i="54" s="1"/>
  <c r="N23" i="54" a="1"/>
  <c r="N23" i="54" s="1"/>
  <c r="X23" i="54" a="1"/>
  <c r="X23" i="54" s="1"/>
  <c r="V23" i="54" a="1"/>
  <c r="V23" i="54" s="1"/>
  <c r="AH23" i="54" a="1"/>
  <c r="AH23" i="54" s="1"/>
  <c r="U23" i="54" a="1"/>
  <c r="U23" i="54" s="1"/>
  <c r="AA23" i="54" a="1"/>
  <c r="AA23" i="54" s="1"/>
  <c r="O23" i="54" a="1"/>
  <c r="O23" i="54" s="1"/>
  <c r="AB23" i="54" a="1"/>
  <c r="AB23" i="54" s="1"/>
  <c r="Z23" i="54" a="1"/>
  <c r="Z23" i="54" s="1"/>
  <c r="W23" i="54" a="1"/>
  <c r="W23" i="54" s="1"/>
  <c r="R23" i="54" s="1"/>
  <c r="B24" i="54" a="1"/>
  <c r="B24" i="54" s="1"/>
  <c r="K24" i="54" a="1"/>
  <c r="K24" i="54" s="1"/>
  <c r="L24" i="54" s="1"/>
  <c r="D24" i="54" a="1"/>
  <c r="D24" i="54" s="1"/>
  <c r="J25" i="54"/>
  <c r="G22" i="54"/>
  <c r="H22" i="54" s="1"/>
  <c r="T23" i="54" l="1"/>
  <c r="G23" i="54"/>
  <c r="H23" i="54" s="1"/>
  <c r="AA24" i="54" a="1"/>
  <c r="AA24" i="54" s="1"/>
  <c r="Z24" i="54" a="1"/>
  <c r="Z24" i="54" s="1"/>
  <c r="O24" i="54" a="1"/>
  <c r="O24" i="54" s="1"/>
  <c r="AH24" i="54" a="1"/>
  <c r="AH24" i="54" s="1"/>
  <c r="U24" i="54" a="1"/>
  <c r="U24" i="54" s="1"/>
  <c r="AB24" i="54" a="1"/>
  <c r="AB24" i="54" s="1"/>
  <c r="X24" i="54" a="1"/>
  <c r="X24" i="54" s="1"/>
  <c r="V24" i="54" a="1"/>
  <c r="V24" i="54" s="1"/>
  <c r="N24" i="54" a="1"/>
  <c r="N24" i="54" s="1"/>
  <c r="Y24" i="54" a="1"/>
  <c r="Y24" i="54" s="1"/>
  <c r="W24" i="54" a="1"/>
  <c r="W24" i="54" s="1"/>
  <c r="R24" i="54" s="1"/>
  <c r="J26" i="54"/>
  <c r="B25" i="54" a="1"/>
  <c r="B25" i="54" s="1"/>
  <c r="K25" i="54" a="1"/>
  <c r="K25" i="54" s="1"/>
  <c r="L25" i="54" s="1"/>
  <c r="D25" i="54" a="1"/>
  <c r="D25" i="54" s="1"/>
  <c r="T24" i="54" l="1"/>
  <c r="G24" i="54"/>
  <c r="H24" i="54" s="1"/>
  <c r="V25" i="54" a="1"/>
  <c r="V25" i="54" s="1"/>
  <c r="AB25" i="54" a="1"/>
  <c r="AB25" i="54" s="1"/>
  <c r="U25" i="54" a="1"/>
  <c r="U25" i="54" s="1"/>
  <c r="O25" i="54" a="1"/>
  <c r="O25" i="54" s="1"/>
  <c r="AA25" i="54" a="1"/>
  <c r="AA25" i="54" s="1"/>
  <c r="N25" i="54" a="1"/>
  <c r="N25" i="54" s="1"/>
  <c r="W25" i="54" a="1"/>
  <c r="W25" i="54" s="1"/>
  <c r="R25" i="54" s="1"/>
  <c r="Z25" i="54" a="1"/>
  <c r="Z25" i="54" s="1"/>
  <c r="X25" i="54" a="1"/>
  <c r="X25" i="54" s="1"/>
  <c r="AH25" i="54" a="1"/>
  <c r="AH25" i="54" s="1"/>
  <c r="Y25" i="54" a="1"/>
  <c r="Y25" i="54" s="1"/>
  <c r="K26" i="54" a="1"/>
  <c r="K26" i="54" s="1"/>
  <c r="L26" i="54" s="1"/>
  <c r="J27" i="54"/>
  <c r="D26" i="54" a="1"/>
  <c r="D26" i="54" s="1"/>
  <c r="B26" i="54" a="1"/>
  <c r="B26" i="54" s="1"/>
  <c r="T25" i="54" l="1"/>
  <c r="G25" i="54"/>
  <c r="H25" i="54" s="1"/>
  <c r="K27" i="54" a="1"/>
  <c r="K27" i="54" s="1"/>
  <c r="L27" i="54" s="1"/>
  <c r="J28" i="54"/>
  <c r="B27" i="54" a="1"/>
  <c r="B27" i="54" s="1"/>
  <c r="D27" i="54" a="1"/>
  <c r="D27" i="54" s="1"/>
  <c r="X26" i="54" a="1"/>
  <c r="X26" i="54" s="1"/>
  <c r="W26" i="54" a="1"/>
  <c r="W26" i="54" s="1"/>
  <c r="R26" i="54" s="1"/>
  <c r="AA26" i="54" a="1"/>
  <c r="AA26" i="54" s="1"/>
  <c r="N26" i="54" a="1"/>
  <c r="N26" i="54" s="1"/>
  <c r="Z26" i="54" a="1"/>
  <c r="Z26" i="54" s="1"/>
  <c r="Y26" i="54" a="1"/>
  <c r="Y26" i="54" s="1"/>
  <c r="V26" i="54" a="1"/>
  <c r="V26" i="54" s="1"/>
  <c r="U26" i="54" a="1"/>
  <c r="U26" i="54" s="1"/>
  <c r="AB26" i="54" a="1"/>
  <c r="AB26" i="54" s="1"/>
  <c r="O26" i="54" a="1"/>
  <c r="O26" i="54" s="1"/>
  <c r="AH26" i="54" a="1"/>
  <c r="AH26" i="54" s="1"/>
  <c r="T26" i="54" l="1"/>
  <c r="G26" i="54"/>
  <c r="H26" i="54" s="1"/>
  <c r="J29" i="54"/>
  <c r="K28" i="54" a="1"/>
  <c r="K28" i="54" s="1"/>
  <c r="L28" i="54" s="1"/>
  <c r="D28" i="54" a="1"/>
  <c r="D28" i="54" s="1"/>
  <c r="B28" i="54" a="1"/>
  <c r="B28" i="54" s="1"/>
  <c r="W27" i="54" a="1"/>
  <c r="W27" i="54" s="1"/>
  <c r="R27" i="54" s="1"/>
  <c r="AA27" i="54" a="1"/>
  <c r="AA27" i="54" s="1"/>
  <c r="O27" i="54" a="1"/>
  <c r="O27" i="54" s="1"/>
  <c r="Z27" i="54" a="1"/>
  <c r="Z27" i="54" s="1"/>
  <c r="Y27" i="54" a="1"/>
  <c r="Y27" i="54" s="1"/>
  <c r="X27" i="54" a="1"/>
  <c r="X27" i="54" s="1"/>
  <c r="N27" i="54" a="1"/>
  <c r="N27" i="54" s="1"/>
  <c r="AH27" i="54" a="1"/>
  <c r="AH27" i="54" s="1"/>
  <c r="V27" i="54" a="1"/>
  <c r="V27" i="54" s="1"/>
  <c r="AB27" i="54" a="1"/>
  <c r="AB27" i="54" s="1"/>
  <c r="U27" i="54" a="1"/>
  <c r="U27" i="54" s="1"/>
  <c r="M15" i="54" l="1"/>
  <c r="M14" i="54"/>
  <c r="T27" i="54"/>
  <c r="G27" i="54"/>
  <c r="H27" i="54" s="1"/>
  <c r="Y28" i="54" a="1"/>
  <c r="Y28" i="54" s="1"/>
  <c r="N28" i="54" a="1"/>
  <c r="N28" i="54" s="1"/>
  <c r="W28" i="54" a="1"/>
  <c r="W28" i="54" s="1"/>
  <c r="R28" i="54" s="1"/>
  <c r="AH28" i="54" a="1"/>
  <c r="AH28" i="54" s="1"/>
  <c r="V28" i="54" a="1"/>
  <c r="V28" i="54" s="1"/>
  <c r="Z28" i="54" a="1"/>
  <c r="Z28" i="54" s="1"/>
  <c r="X28" i="54" a="1"/>
  <c r="X28" i="54" s="1"/>
  <c r="AA28" i="54" a="1"/>
  <c r="AA28" i="54" s="1"/>
  <c r="O28" i="54" a="1"/>
  <c r="O28" i="54" s="1"/>
  <c r="U28" i="54" a="1"/>
  <c r="U28" i="54" s="1"/>
  <c r="AB28" i="54" a="1"/>
  <c r="AB28" i="54" s="1"/>
  <c r="J30" i="54"/>
  <c r="K29" i="54" a="1"/>
  <c r="K29" i="54" s="1"/>
  <c r="L29" i="54" s="1"/>
  <c r="B29" i="54" a="1"/>
  <c r="B29" i="54" s="1"/>
  <c r="D29" i="54" a="1"/>
  <c r="D29" i="54" s="1"/>
  <c r="T28" i="54" l="1"/>
  <c r="AA29" i="54" a="1"/>
  <c r="AA29" i="54" s="1"/>
  <c r="O29" i="54" a="1"/>
  <c r="O29" i="54" s="1"/>
  <c r="Z29" i="54" a="1"/>
  <c r="Z29" i="54" s="1"/>
  <c r="N29" i="54" a="1"/>
  <c r="N29" i="54" s="1"/>
  <c r="X29" i="54" a="1"/>
  <c r="X29" i="54" s="1"/>
  <c r="W29" i="54" a="1"/>
  <c r="W29" i="54" s="1"/>
  <c r="R29" i="54" s="1"/>
  <c r="U29" i="54" a="1"/>
  <c r="U29" i="54" s="1"/>
  <c r="V29" i="54" a="1"/>
  <c r="V29" i="54" s="1"/>
  <c r="AH29" i="54" a="1"/>
  <c r="AH29" i="54" s="1"/>
  <c r="Y29" i="54" a="1"/>
  <c r="Y29" i="54" s="1"/>
  <c r="AB29" i="54" a="1"/>
  <c r="AB29" i="54" s="1"/>
  <c r="K30" i="54" a="1"/>
  <c r="K30" i="54" s="1"/>
  <c r="L30" i="54" s="1"/>
  <c r="D30" i="54" a="1"/>
  <c r="D30" i="54" s="1"/>
  <c r="B30" i="54" a="1"/>
  <c r="B30" i="54" s="1"/>
  <c r="J31" i="54"/>
  <c r="G28" i="54"/>
  <c r="H28" i="54" s="1"/>
  <c r="T29" i="54" l="1"/>
  <c r="G29" i="54"/>
  <c r="H29" i="54" s="1"/>
  <c r="B31" i="54" a="1"/>
  <c r="B31" i="54" s="1"/>
  <c r="J32" i="54"/>
  <c r="D31" i="54" a="1"/>
  <c r="D31" i="54" s="1"/>
  <c r="K31" i="54" a="1"/>
  <c r="K31" i="54" s="1"/>
  <c r="L31" i="54" s="1"/>
  <c r="V30" i="54" a="1"/>
  <c r="V30" i="54" s="1"/>
  <c r="W30" i="54" a="1"/>
  <c r="W30" i="54" s="1"/>
  <c r="R30" i="54" s="1"/>
  <c r="AH30" i="54" a="1"/>
  <c r="AH30" i="54" s="1"/>
  <c r="Y30" i="54" a="1"/>
  <c r="Y30" i="54" s="1"/>
  <c r="X30" i="54" a="1"/>
  <c r="X30" i="54" s="1"/>
  <c r="AB30" i="54" a="1"/>
  <c r="AB30" i="54" s="1"/>
  <c r="AA30" i="54" a="1"/>
  <c r="AA30" i="54" s="1"/>
  <c r="Z30" i="54" a="1"/>
  <c r="Z30" i="54" s="1"/>
  <c r="O30" i="54" a="1"/>
  <c r="O30" i="54" s="1"/>
  <c r="N30" i="54" a="1"/>
  <c r="N30" i="54" s="1"/>
  <c r="U30" i="54" a="1"/>
  <c r="U30" i="54" s="1"/>
  <c r="T30" i="54" l="1"/>
  <c r="G30" i="54"/>
  <c r="H30" i="54" s="1"/>
  <c r="D32" i="54" a="1"/>
  <c r="D32" i="54" s="1"/>
  <c r="K32" i="54" a="1"/>
  <c r="K32" i="54" s="1"/>
  <c r="L32" i="54" s="1"/>
  <c r="J33" i="54"/>
  <c r="B32" i="54" a="1"/>
  <c r="B32" i="54" s="1"/>
  <c r="Y31" i="54" a="1"/>
  <c r="Y31" i="54" s="1"/>
  <c r="O31" i="54" a="1"/>
  <c r="O31" i="54" s="1"/>
  <c r="AA31" i="54" a="1"/>
  <c r="AA31" i="54" s="1"/>
  <c r="Z31" i="54" a="1"/>
  <c r="Z31" i="54" s="1"/>
  <c r="N31" i="54" a="1"/>
  <c r="N31" i="54" s="1"/>
  <c r="X31" i="54" a="1"/>
  <c r="X31" i="54" s="1"/>
  <c r="W31" i="54" a="1"/>
  <c r="W31" i="54" s="1"/>
  <c r="R31" i="54" s="1"/>
  <c r="V31" i="54" a="1"/>
  <c r="V31" i="54" s="1"/>
  <c r="U31" i="54" a="1"/>
  <c r="U31" i="54" s="1"/>
  <c r="AH31" i="54" a="1"/>
  <c r="AH31" i="54" s="1"/>
  <c r="AB31" i="54" a="1"/>
  <c r="AB31" i="54" s="1"/>
  <c r="T31" i="54" l="1"/>
  <c r="B33" i="54" a="1"/>
  <c r="B33" i="54" s="1"/>
  <c r="K33" i="54" a="1"/>
  <c r="K33" i="54" s="1"/>
  <c r="L33" i="54" s="1"/>
  <c r="J34" i="54"/>
  <c r="D33" i="54" a="1"/>
  <c r="D33" i="54" s="1"/>
  <c r="U32" i="54" a="1"/>
  <c r="U32" i="54" s="1"/>
  <c r="X32" i="54" a="1"/>
  <c r="X32" i="54" s="1"/>
  <c r="AA32" i="54" a="1"/>
  <c r="AA32" i="54" s="1"/>
  <c r="Z32" i="54" a="1"/>
  <c r="Z32" i="54" s="1"/>
  <c r="O32" i="54" a="1"/>
  <c r="O32" i="54" s="1"/>
  <c r="N32" i="54" a="1"/>
  <c r="N32" i="54" s="1"/>
  <c r="AH32" i="54" a="1"/>
  <c r="AH32" i="54" s="1"/>
  <c r="Y32" i="54" a="1"/>
  <c r="Y32" i="54" s="1"/>
  <c r="W32" i="54" a="1"/>
  <c r="W32" i="54" s="1"/>
  <c r="R32" i="54" s="1"/>
  <c r="V32" i="54" a="1"/>
  <c r="V32" i="54" s="1"/>
  <c r="AB32" i="54" a="1"/>
  <c r="AB32" i="54" s="1"/>
  <c r="G31" i="54"/>
  <c r="H31" i="54" s="1"/>
  <c r="T32" i="54" l="1"/>
  <c r="G32" i="54"/>
  <c r="H32" i="54" s="1"/>
  <c r="K34" i="54" a="1"/>
  <c r="K34" i="54" s="1"/>
  <c r="L34" i="54" s="1"/>
  <c r="J35" i="54"/>
  <c r="D34" i="54" a="1"/>
  <c r="D34" i="54" s="1"/>
  <c r="B34" i="54" a="1"/>
  <c r="B34" i="54" s="1"/>
  <c r="Y33" i="54" a="1"/>
  <c r="Y33" i="54" s="1"/>
  <c r="U33" i="54" a="1"/>
  <c r="U33" i="54" s="1"/>
  <c r="AB33" i="54" a="1"/>
  <c r="AB33" i="54" s="1"/>
  <c r="AA33" i="54" a="1"/>
  <c r="AA33" i="54" s="1"/>
  <c r="Z33" i="54" a="1"/>
  <c r="Z33" i="54" s="1"/>
  <c r="X33" i="54" a="1"/>
  <c r="X33" i="54" s="1"/>
  <c r="W33" i="54" a="1"/>
  <c r="W33" i="54" s="1"/>
  <c r="R33" i="54" s="1"/>
  <c r="V33" i="54" a="1"/>
  <c r="V33" i="54" s="1"/>
  <c r="N33" i="54" a="1"/>
  <c r="N33" i="54" s="1"/>
  <c r="AH33" i="54" a="1"/>
  <c r="AH33" i="54" s="1"/>
  <c r="O33" i="54" a="1"/>
  <c r="O33" i="54" s="1"/>
  <c r="T33" i="54" l="1"/>
  <c r="G33" i="54"/>
  <c r="H33" i="54" s="1"/>
  <c r="J36" i="54"/>
  <c r="D35" i="54" a="1"/>
  <c r="D35" i="54" s="1"/>
  <c r="K35" i="54" a="1"/>
  <c r="K35" i="54" s="1"/>
  <c r="L35" i="54" s="1"/>
  <c r="B35" i="54" a="1"/>
  <c r="B35" i="54" s="1"/>
  <c r="AB34" i="54" a="1"/>
  <c r="AB34" i="54" s="1"/>
  <c r="Z34" i="54" a="1"/>
  <c r="Z34" i="54" s="1"/>
  <c r="Y34" i="54" a="1"/>
  <c r="Y34" i="54" s="1"/>
  <c r="N34" i="54" a="1"/>
  <c r="N34" i="54" s="1"/>
  <c r="AA34" i="54" a="1"/>
  <c r="AA34" i="54" s="1"/>
  <c r="U34" i="54" a="1"/>
  <c r="U34" i="54" s="1"/>
  <c r="O34" i="54" a="1"/>
  <c r="O34" i="54" s="1"/>
  <c r="X34" i="54" a="1"/>
  <c r="X34" i="54" s="1"/>
  <c r="W34" i="54" a="1"/>
  <c r="W34" i="54" s="1"/>
  <c r="R34" i="54" s="1"/>
  <c r="V34" i="54" a="1"/>
  <c r="V34" i="54" s="1"/>
  <c r="AH34" i="54" a="1"/>
  <c r="AH34" i="54" s="1"/>
  <c r="T34" i="54" l="1"/>
  <c r="X35" i="54" a="1"/>
  <c r="X35" i="54" s="1"/>
  <c r="W35" i="54" a="1"/>
  <c r="W35" i="54" s="1"/>
  <c r="R35" i="54" s="1"/>
  <c r="V35" i="54" a="1"/>
  <c r="V35" i="54" s="1"/>
  <c r="O35" i="54" a="1"/>
  <c r="O35" i="54" s="1"/>
  <c r="AB35" i="54" a="1"/>
  <c r="AB35" i="54" s="1"/>
  <c r="N35" i="54" a="1"/>
  <c r="N35" i="54" s="1"/>
  <c r="AA35" i="54" a="1"/>
  <c r="AA35" i="54" s="1"/>
  <c r="AH35" i="54" a="1"/>
  <c r="AH35" i="54" s="1"/>
  <c r="Z35" i="54" a="1"/>
  <c r="Z35" i="54" s="1"/>
  <c r="Y35" i="54" a="1"/>
  <c r="Y35" i="54" s="1"/>
  <c r="U35" i="54" a="1"/>
  <c r="U35" i="54" s="1"/>
  <c r="B36" i="54" a="1"/>
  <c r="B36" i="54" s="1"/>
  <c r="J37" i="54"/>
  <c r="K36" i="54" a="1"/>
  <c r="K36" i="54" s="1"/>
  <c r="L36" i="54" s="1"/>
  <c r="D36" i="54" a="1"/>
  <c r="D36" i="54" s="1"/>
  <c r="G34" i="54"/>
  <c r="H34" i="54" s="1"/>
  <c r="T35" i="54" l="1"/>
  <c r="G35" i="54"/>
  <c r="H35" i="54" s="1"/>
  <c r="AH36" i="54" a="1"/>
  <c r="AH36" i="54" s="1"/>
  <c r="AB36" i="54" a="1"/>
  <c r="AB36" i="54" s="1"/>
  <c r="AA36" i="54" a="1"/>
  <c r="AA36" i="54" s="1"/>
  <c r="O36" i="54" a="1"/>
  <c r="O36" i="54" s="1"/>
  <c r="N36" i="54" a="1"/>
  <c r="N36" i="54" s="1"/>
  <c r="X36" i="54" a="1"/>
  <c r="X36" i="54" s="1"/>
  <c r="W36" i="54" a="1"/>
  <c r="W36" i="54" s="1"/>
  <c r="R36" i="54" s="1"/>
  <c r="V36" i="54" a="1"/>
  <c r="V36" i="54" s="1"/>
  <c r="Y36" i="54" a="1"/>
  <c r="Y36" i="54" s="1"/>
  <c r="U36" i="54" a="1"/>
  <c r="U36" i="54" s="1"/>
  <c r="Z36" i="54" a="1"/>
  <c r="Z36" i="54" s="1"/>
  <c r="K37" i="54" a="1"/>
  <c r="K37" i="54" s="1"/>
  <c r="L37" i="54" s="1"/>
  <c r="D37" i="54" a="1"/>
  <c r="D37" i="54" s="1"/>
  <c r="J38" i="54"/>
  <c r="B37" i="54" a="1"/>
  <c r="B37" i="54" s="1"/>
  <c r="T36" i="54" l="1"/>
  <c r="G36" i="54"/>
  <c r="H36" i="54" s="1"/>
  <c r="B38" i="54" a="1"/>
  <c r="B38" i="54" s="1"/>
  <c r="D38" i="54" a="1"/>
  <c r="D38" i="54" s="1"/>
  <c r="J39" i="54"/>
  <c r="K38" i="54" a="1"/>
  <c r="K38" i="54" s="1"/>
  <c r="L38" i="54" s="1"/>
  <c r="Z37" i="54" a="1"/>
  <c r="Z37" i="54" s="1"/>
  <c r="N37" i="54" a="1"/>
  <c r="N37" i="54" s="1"/>
  <c r="Y37" i="54" a="1"/>
  <c r="Y37" i="54" s="1"/>
  <c r="U37" i="54" a="1"/>
  <c r="U37" i="54" s="1"/>
  <c r="AH37" i="54" a="1"/>
  <c r="AH37" i="54" s="1"/>
  <c r="AB37" i="54" a="1"/>
  <c r="AB37" i="54" s="1"/>
  <c r="X37" i="54" a="1"/>
  <c r="X37" i="54" s="1"/>
  <c r="W37" i="54" a="1"/>
  <c r="W37" i="54" s="1"/>
  <c r="R37" i="54" s="1"/>
  <c r="V37" i="54" a="1"/>
  <c r="V37" i="54" s="1"/>
  <c r="AA37" i="54" a="1"/>
  <c r="AA37" i="54" s="1"/>
  <c r="O37" i="54" a="1"/>
  <c r="O37" i="54" s="1"/>
  <c r="T37" i="54" l="1"/>
  <c r="G37" i="54"/>
  <c r="H37" i="54" s="1"/>
  <c r="V38" i="54" a="1"/>
  <c r="V38" i="54" s="1"/>
  <c r="AH38" i="54" a="1"/>
  <c r="AH38" i="54" s="1"/>
  <c r="W38" i="54" a="1"/>
  <c r="W38" i="54" s="1"/>
  <c r="R38" i="54" s="1"/>
  <c r="U38" i="54" a="1"/>
  <c r="U38" i="54" s="1"/>
  <c r="O38" i="54" a="1"/>
  <c r="O38" i="54" s="1"/>
  <c r="Y38" i="54" a="1"/>
  <c r="Y38" i="54" s="1"/>
  <c r="X38" i="54" a="1"/>
  <c r="X38" i="54" s="1"/>
  <c r="Z38" i="54" a="1"/>
  <c r="Z38" i="54" s="1"/>
  <c r="N38" i="54" a="1"/>
  <c r="N38" i="54" s="1"/>
  <c r="AA38" i="54" a="1"/>
  <c r="AA38" i="54" s="1"/>
  <c r="AB38" i="54" a="1"/>
  <c r="AB38" i="54" s="1"/>
  <c r="K39" i="54" a="1"/>
  <c r="K39" i="54" s="1"/>
  <c r="L39" i="54" s="1"/>
  <c r="J40" i="54"/>
  <c r="B39" i="54" a="1"/>
  <c r="B39" i="54" s="1"/>
  <c r="D39" i="54" a="1"/>
  <c r="D39" i="54" s="1"/>
  <c r="T38" i="54" l="1"/>
  <c r="G38" i="54"/>
  <c r="H38" i="54" s="1"/>
  <c r="K40" i="54" a="1"/>
  <c r="K40" i="54" s="1"/>
  <c r="L40" i="54" s="1"/>
  <c r="D40" i="54" a="1"/>
  <c r="D40" i="54" s="1"/>
  <c r="B40" i="54" a="1"/>
  <c r="B40" i="54" s="1"/>
  <c r="J41" i="54"/>
  <c r="AA39" i="54" a="1"/>
  <c r="AA39" i="54" s="1"/>
  <c r="O39" i="54" a="1"/>
  <c r="O39" i="54" s="1"/>
  <c r="W39" i="54" a="1"/>
  <c r="W39" i="54" s="1"/>
  <c r="R39" i="54" s="1"/>
  <c r="V39" i="54" a="1"/>
  <c r="V39" i="54" s="1"/>
  <c r="U39" i="54" a="1"/>
  <c r="U39" i="54" s="1"/>
  <c r="AH39" i="54" a="1"/>
  <c r="AH39" i="54" s="1"/>
  <c r="AB39" i="54" a="1"/>
  <c r="AB39" i="54" s="1"/>
  <c r="Y39" i="54" a="1"/>
  <c r="Y39" i="54" s="1"/>
  <c r="X39" i="54" a="1"/>
  <c r="X39" i="54" s="1"/>
  <c r="Z39" i="54" a="1"/>
  <c r="Z39" i="54" s="1"/>
  <c r="N39" i="54" a="1"/>
  <c r="N39" i="54" s="1"/>
  <c r="T39" i="54" l="1"/>
  <c r="AA40" i="54" a="1"/>
  <c r="AA40" i="54" s="1"/>
  <c r="X40" i="54" a="1"/>
  <c r="X40" i="54" s="1"/>
  <c r="W40" i="54" a="1"/>
  <c r="W40" i="54" s="1"/>
  <c r="R40" i="54" s="1"/>
  <c r="Y40" i="54" a="1"/>
  <c r="Y40" i="54" s="1"/>
  <c r="V40" i="54" a="1"/>
  <c r="V40" i="54" s="1"/>
  <c r="Z40" i="54" a="1"/>
  <c r="Z40" i="54" s="1"/>
  <c r="U40" i="54" a="1"/>
  <c r="U40" i="54" s="1"/>
  <c r="O40" i="54" a="1"/>
  <c r="O40" i="54" s="1"/>
  <c r="N40" i="54" a="1"/>
  <c r="N40" i="54" s="1"/>
  <c r="AH40" i="54" a="1"/>
  <c r="AH40" i="54" s="1"/>
  <c r="AB40" i="54" a="1"/>
  <c r="AB40" i="54" s="1"/>
  <c r="B41" i="54" a="1"/>
  <c r="B41" i="54" s="1"/>
  <c r="D41" i="54" a="1"/>
  <c r="D41" i="54" s="1"/>
  <c r="K41" i="54" a="1"/>
  <c r="K41" i="54" s="1"/>
  <c r="L41" i="54" s="1"/>
  <c r="J42" i="54"/>
  <c r="G39" i="54"/>
  <c r="H39" i="54" s="1"/>
  <c r="T40" i="54" l="1"/>
  <c r="G40" i="54"/>
  <c r="H40" i="54" s="1"/>
  <c r="J43" i="54"/>
  <c r="D42" i="54" a="1"/>
  <c r="D42" i="54" s="1"/>
  <c r="B42" i="54" a="1"/>
  <c r="B42" i="54" s="1"/>
  <c r="K42" i="54" a="1"/>
  <c r="K42" i="54" s="1"/>
  <c r="L42" i="54" s="1"/>
  <c r="U41" i="54" a="1"/>
  <c r="U41" i="54" s="1"/>
  <c r="AB41" i="54" a="1"/>
  <c r="AB41" i="54" s="1"/>
  <c r="X41" i="54" a="1"/>
  <c r="X41" i="54" s="1"/>
  <c r="W41" i="54" a="1"/>
  <c r="W41" i="54" s="1"/>
  <c r="R41" i="54" s="1"/>
  <c r="N41" i="54" a="1"/>
  <c r="N41" i="54" s="1"/>
  <c r="AH41" i="54" a="1"/>
  <c r="AH41" i="54" s="1"/>
  <c r="Z41" i="54" a="1"/>
  <c r="Z41" i="54" s="1"/>
  <c r="Y41" i="54" a="1"/>
  <c r="Y41" i="54" s="1"/>
  <c r="V41" i="54" a="1"/>
  <c r="V41" i="54" s="1"/>
  <c r="AA41" i="54" a="1"/>
  <c r="AA41" i="54" s="1"/>
  <c r="O41" i="54" a="1"/>
  <c r="O41" i="54" s="1"/>
  <c r="T41" i="54" l="1"/>
  <c r="K43" i="54" a="1"/>
  <c r="K43" i="54" s="1"/>
  <c r="L43" i="54" s="1"/>
  <c r="J44" i="54"/>
  <c r="D43" i="54" a="1"/>
  <c r="D43" i="54" s="1"/>
  <c r="B43" i="54" a="1"/>
  <c r="B43" i="54" s="1"/>
  <c r="Z42" i="54" a="1"/>
  <c r="Z42" i="54" s="1"/>
  <c r="N42" i="54" a="1"/>
  <c r="N42" i="54" s="1"/>
  <c r="Y42" i="54" a="1"/>
  <c r="Y42" i="54" s="1"/>
  <c r="X42" i="54" a="1"/>
  <c r="X42" i="54" s="1"/>
  <c r="W42" i="54" a="1"/>
  <c r="W42" i="54" s="1"/>
  <c r="R42" i="54" s="1"/>
  <c r="AB42" i="54" a="1"/>
  <c r="AB42" i="54" s="1"/>
  <c r="AA42" i="54" a="1"/>
  <c r="AA42" i="54" s="1"/>
  <c r="U42" i="54" a="1"/>
  <c r="U42" i="54" s="1"/>
  <c r="O42" i="54" a="1"/>
  <c r="O42" i="54" s="1"/>
  <c r="AH42" i="54" a="1"/>
  <c r="AH42" i="54" s="1"/>
  <c r="V42" i="54" a="1"/>
  <c r="V42" i="54" s="1"/>
  <c r="G41" i="54"/>
  <c r="H41" i="54" s="1"/>
  <c r="T42" i="54" l="1"/>
  <c r="J45" i="54"/>
  <c r="B44" i="54" a="1"/>
  <c r="B44" i="54" s="1"/>
  <c r="K44" i="54" a="1"/>
  <c r="K44" i="54" s="1"/>
  <c r="L44" i="54" s="1"/>
  <c r="D44" i="54" a="1"/>
  <c r="D44" i="54" s="1"/>
  <c r="AH43" i="54" a="1"/>
  <c r="AH43" i="54" s="1"/>
  <c r="V43" i="54" a="1"/>
  <c r="V43" i="54" s="1"/>
  <c r="X43" i="54" a="1"/>
  <c r="X43" i="54" s="1"/>
  <c r="W43" i="54" a="1"/>
  <c r="W43" i="54" s="1"/>
  <c r="R43" i="54" s="1"/>
  <c r="AA43" i="54" a="1"/>
  <c r="AA43" i="54" s="1"/>
  <c r="Z43" i="54" a="1"/>
  <c r="Z43" i="54" s="1"/>
  <c r="U43" i="54" a="1"/>
  <c r="U43" i="54" s="1"/>
  <c r="Y43" i="54" a="1"/>
  <c r="Y43" i="54" s="1"/>
  <c r="AB43" i="54" a="1"/>
  <c r="AB43" i="54" s="1"/>
  <c r="O43" i="54" a="1"/>
  <c r="O43" i="54" s="1"/>
  <c r="N43" i="54" a="1"/>
  <c r="N43" i="54" s="1"/>
  <c r="G42" i="54"/>
  <c r="H42" i="54" s="1"/>
  <c r="T43" i="54" l="1"/>
  <c r="G43" i="54"/>
  <c r="H43" i="54" s="1"/>
  <c r="Y44" i="54" a="1"/>
  <c r="Y44" i="54" s="1"/>
  <c r="AH44" i="54" a="1"/>
  <c r="AH44" i="54" s="1"/>
  <c r="U44" i="54" a="1"/>
  <c r="U44" i="54" s="1"/>
  <c r="AB44" i="54" a="1"/>
  <c r="AB44" i="54" s="1"/>
  <c r="AA44" i="54" a="1"/>
  <c r="AA44" i="54" s="1"/>
  <c r="Z44" i="54" a="1"/>
  <c r="Z44" i="54" s="1"/>
  <c r="O44" i="54" a="1"/>
  <c r="O44" i="54" s="1"/>
  <c r="N44" i="54" a="1"/>
  <c r="N44" i="54" s="1"/>
  <c r="X44" i="54" a="1"/>
  <c r="X44" i="54" s="1"/>
  <c r="W44" i="54" a="1"/>
  <c r="W44" i="54" s="1"/>
  <c r="R44" i="54" s="1"/>
  <c r="V44" i="54" a="1"/>
  <c r="V44" i="54" s="1"/>
  <c r="B45" i="54" a="1"/>
  <c r="B45" i="54" s="1"/>
  <c r="D45" i="54" a="1"/>
  <c r="D45" i="54" s="1"/>
  <c r="K45" i="54" a="1"/>
  <c r="K45" i="54" s="1"/>
  <c r="L45" i="54" s="1"/>
  <c r="J46" i="54"/>
  <c r="T44" i="54" l="1"/>
  <c r="B46" i="54" a="1"/>
  <c r="B46" i="54" s="1"/>
  <c r="J47" i="54"/>
  <c r="K46" i="54" a="1"/>
  <c r="K46" i="54" s="1"/>
  <c r="L46" i="54" s="1"/>
  <c r="D46" i="54" a="1"/>
  <c r="D46" i="54" s="1"/>
  <c r="AA45" i="54" a="1"/>
  <c r="AA45" i="54" s="1"/>
  <c r="O45" i="54" a="1"/>
  <c r="O45" i="54" s="1"/>
  <c r="AB45" i="54" a="1"/>
  <c r="AB45" i="54" s="1"/>
  <c r="N45" i="54" a="1"/>
  <c r="N45" i="54" s="1"/>
  <c r="U45" i="54" a="1"/>
  <c r="U45" i="54" s="1"/>
  <c r="AH45" i="54" a="1"/>
  <c r="AH45" i="54" s="1"/>
  <c r="Z45" i="54" a="1"/>
  <c r="Z45" i="54" s="1"/>
  <c r="Y45" i="54" a="1"/>
  <c r="Y45" i="54" s="1"/>
  <c r="X45" i="54" a="1"/>
  <c r="X45" i="54" s="1"/>
  <c r="W45" i="54" a="1"/>
  <c r="W45" i="54" s="1"/>
  <c r="R45" i="54" s="1"/>
  <c r="V45" i="54" a="1"/>
  <c r="V45" i="54" s="1"/>
  <c r="G44" i="54"/>
  <c r="H44" i="54" s="1"/>
  <c r="T45" i="54" l="1"/>
  <c r="G45" i="54"/>
  <c r="H45" i="54" s="1"/>
  <c r="V46" i="54" a="1"/>
  <c r="V46" i="54" s="1"/>
  <c r="N46" i="54" a="1"/>
  <c r="N46" i="54" s="1"/>
  <c r="Z46" i="54" a="1"/>
  <c r="Z46" i="54" s="1"/>
  <c r="W46" i="54" a="1"/>
  <c r="W46" i="54" s="1"/>
  <c r="R46" i="54" s="1"/>
  <c r="U46" i="54" a="1"/>
  <c r="U46" i="54" s="1"/>
  <c r="X46" i="54" a="1"/>
  <c r="X46" i="54" s="1"/>
  <c r="O46" i="54" a="1"/>
  <c r="O46" i="54" s="1"/>
  <c r="AH46" i="54" a="1"/>
  <c r="AH46" i="54" s="1"/>
  <c r="AB46" i="54" a="1"/>
  <c r="AB46" i="54" s="1"/>
  <c r="AA46" i="54" a="1"/>
  <c r="AA46" i="54" s="1"/>
  <c r="Y46" i="54" a="1"/>
  <c r="Y46" i="54" s="1"/>
  <c r="D47" i="54" a="1"/>
  <c r="D47" i="54" s="1"/>
  <c r="J48" i="54"/>
  <c r="B47" i="54" a="1"/>
  <c r="B47" i="54" s="1"/>
  <c r="K47" i="54" a="1"/>
  <c r="K47" i="54" s="1"/>
  <c r="L47" i="54" s="1"/>
  <c r="T46" i="54" l="1"/>
  <c r="X47" i="54" a="1"/>
  <c r="X47" i="54" s="1"/>
  <c r="Z47" i="54" a="1"/>
  <c r="Z47" i="54" s="1"/>
  <c r="N47" i="54" a="1"/>
  <c r="N47" i="54" s="1"/>
  <c r="W47" i="54" a="1"/>
  <c r="W47" i="54" s="1"/>
  <c r="R47" i="54" s="1"/>
  <c r="Y47" i="54" a="1"/>
  <c r="Y47" i="54" s="1"/>
  <c r="V47" i="54" a="1"/>
  <c r="V47" i="54" s="1"/>
  <c r="O47" i="54" a="1"/>
  <c r="O47" i="54" s="1"/>
  <c r="AH47" i="54" a="1"/>
  <c r="AH47" i="54" s="1"/>
  <c r="U47" i="54" a="1"/>
  <c r="U47" i="54" s="1"/>
  <c r="AB47" i="54" a="1"/>
  <c r="AB47" i="54" s="1"/>
  <c r="AA47" i="54" a="1"/>
  <c r="AA47" i="54" s="1"/>
  <c r="B48" i="54" a="1"/>
  <c r="B48" i="54" s="1"/>
  <c r="K48" i="54" a="1"/>
  <c r="K48" i="54" s="1"/>
  <c r="L48" i="54" s="1"/>
  <c r="J49" i="54"/>
  <c r="D48" i="54" a="1"/>
  <c r="D48" i="54" s="1"/>
  <c r="G46" i="54"/>
  <c r="H46" i="54" s="1"/>
  <c r="T47" i="54" l="1"/>
  <c r="J50" i="54"/>
  <c r="D49" i="54" a="1"/>
  <c r="D49" i="54" s="1"/>
  <c r="K49" i="54" a="1"/>
  <c r="K49" i="54" s="1"/>
  <c r="L49" i="54" s="1"/>
  <c r="B49" i="54" a="1"/>
  <c r="B49" i="54" s="1"/>
  <c r="Z48" i="54" a="1"/>
  <c r="Z48" i="54" s="1"/>
  <c r="O48" i="54" a="1"/>
  <c r="O48" i="54" s="1"/>
  <c r="V48" i="54" a="1"/>
  <c r="V48" i="54" s="1"/>
  <c r="AH48" i="54" a="1"/>
  <c r="AH48" i="54" s="1"/>
  <c r="U48" i="54" a="1"/>
  <c r="U48" i="54" s="1"/>
  <c r="AA48" i="54" a="1"/>
  <c r="AA48" i="54" s="1"/>
  <c r="Y48" i="54" a="1"/>
  <c r="Y48" i="54" s="1"/>
  <c r="AB48" i="54" a="1"/>
  <c r="AB48" i="54" s="1"/>
  <c r="X48" i="54" a="1"/>
  <c r="X48" i="54" s="1"/>
  <c r="W48" i="54" a="1"/>
  <c r="W48" i="54" s="1"/>
  <c r="R48" i="54" s="1"/>
  <c r="N48" i="54" a="1"/>
  <c r="N48" i="54" s="1"/>
  <c r="G47" i="54"/>
  <c r="H47" i="54" s="1"/>
  <c r="T48" i="54" l="1"/>
  <c r="G48" i="54"/>
  <c r="H48" i="54" s="1"/>
  <c r="AB49" i="54" a="1"/>
  <c r="AB49" i="54" s="1"/>
  <c r="U49" i="54" a="1"/>
  <c r="U49" i="54" s="1"/>
  <c r="AA49" i="54" a="1"/>
  <c r="AA49" i="54" s="1"/>
  <c r="O49" i="54" a="1"/>
  <c r="O49" i="54" s="1"/>
  <c r="AH49" i="54" a="1"/>
  <c r="AH49" i="54" s="1"/>
  <c r="Z49" i="54" a="1"/>
  <c r="Z49" i="54" s="1"/>
  <c r="W49" i="54" a="1"/>
  <c r="W49" i="54" s="1"/>
  <c r="R49" i="54" s="1"/>
  <c r="V49" i="54" a="1"/>
  <c r="V49" i="54" s="1"/>
  <c r="X49" i="54" a="1"/>
  <c r="X49" i="54" s="1"/>
  <c r="N49" i="54" a="1"/>
  <c r="N49" i="54" s="1"/>
  <c r="Y49" i="54" a="1"/>
  <c r="Y49" i="54" s="1"/>
  <c r="K50" i="54" a="1"/>
  <c r="K50" i="54" s="1"/>
  <c r="L50" i="54" s="1"/>
  <c r="D50" i="54" a="1"/>
  <c r="D50" i="54" s="1"/>
  <c r="B50" i="54" a="1"/>
  <c r="B50" i="54" s="1"/>
  <c r="J51" i="54"/>
  <c r="T49" i="54" l="1"/>
  <c r="G49" i="54"/>
  <c r="H49" i="54" s="1"/>
  <c r="J52" i="54"/>
  <c r="K51" i="54" a="1"/>
  <c r="K51" i="54" s="1"/>
  <c r="L51" i="54" s="1"/>
  <c r="B51" i="54" a="1"/>
  <c r="B51" i="54" s="1"/>
  <c r="D51" i="54" a="1"/>
  <c r="D51" i="54" s="1"/>
  <c r="W50" i="54" a="1"/>
  <c r="W50" i="54" s="1"/>
  <c r="R50" i="54" s="1"/>
  <c r="AH50" i="54" a="1"/>
  <c r="AH50" i="54" s="1"/>
  <c r="Y50" i="54" a="1"/>
  <c r="Y50" i="54" s="1"/>
  <c r="O50" i="54" a="1"/>
  <c r="O50" i="54" s="1"/>
  <c r="AA50" i="54" a="1"/>
  <c r="AA50" i="54" s="1"/>
  <c r="N50" i="54" a="1"/>
  <c r="N50" i="54" s="1"/>
  <c r="X50" i="54" a="1"/>
  <c r="X50" i="54" s="1"/>
  <c r="AB50" i="54" a="1"/>
  <c r="AB50" i="54" s="1"/>
  <c r="Z50" i="54" a="1"/>
  <c r="Z50" i="54" s="1"/>
  <c r="V50" i="54" a="1"/>
  <c r="V50" i="54" s="1"/>
  <c r="U50" i="54" a="1"/>
  <c r="U50" i="54" s="1"/>
  <c r="T50" i="54" l="1"/>
  <c r="G50" i="54"/>
  <c r="H50" i="54" s="1"/>
  <c r="Y51" i="54" a="1"/>
  <c r="Y51" i="54" s="1"/>
  <c r="N51" i="54" a="1"/>
  <c r="N51" i="54" s="1"/>
  <c r="V51" i="54" a="1"/>
  <c r="V51" i="54" s="1"/>
  <c r="Z51" i="54" a="1"/>
  <c r="Z51" i="54" s="1"/>
  <c r="W51" i="54" a="1"/>
  <c r="W51" i="54" s="1"/>
  <c r="R51" i="54" s="1"/>
  <c r="U51" i="54" a="1"/>
  <c r="U51" i="54" s="1"/>
  <c r="AB51" i="54" a="1"/>
  <c r="AB51" i="54" s="1"/>
  <c r="AA51" i="54" a="1"/>
  <c r="AA51" i="54" s="1"/>
  <c r="X51" i="54" a="1"/>
  <c r="X51" i="54" s="1"/>
  <c r="AH51" i="54" a="1"/>
  <c r="AH51" i="54" s="1"/>
  <c r="O51" i="54" a="1"/>
  <c r="O51" i="54" s="1"/>
  <c r="B52" i="54" a="1"/>
  <c r="B52" i="54" s="1"/>
  <c r="K52" i="54" a="1"/>
  <c r="K52" i="54" s="1"/>
  <c r="L52" i="54" s="1"/>
  <c r="D52" i="54" a="1"/>
  <c r="D52" i="54" s="1"/>
  <c r="J53" i="54"/>
  <c r="T51" i="54" l="1"/>
  <c r="G51" i="54"/>
  <c r="H51" i="54" s="1"/>
  <c r="D53" i="54" a="1"/>
  <c r="D53" i="54" s="1"/>
  <c r="K53" i="54" a="1"/>
  <c r="K53" i="54" s="1"/>
  <c r="L53" i="54" s="1"/>
  <c r="J54" i="54"/>
  <c r="B53" i="54" a="1"/>
  <c r="B53" i="54" s="1"/>
  <c r="AA52" i="54" a="1"/>
  <c r="AA52" i="54" s="1"/>
  <c r="AB52" i="54" a="1"/>
  <c r="AB52" i="54" s="1"/>
  <c r="O52" i="54" a="1"/>
  <c r="O52" i="54" s="1"/>
  <c r="X52" i="54" a="1"/>
  <c r="X52" i="54" s="1"/>
  <c r="Z52" i="54" a="1"/>
  <c r="Z52" i="54" s="1"/>
  <c r="Y52" i="54" a="1"/>
  <c r="Y52" i="54" s="1"/>
  <c r="V52" i="54" a="1"/>
  <c r="V52" i="54" s="1"/>
  <c r="U52" i="54" a="1"/>
  <c r="U52" i="54" s="1"/>
  <c r="AH52" i="54" a="1"/>
  <c r="AH52" i="54" s="1"/>
  <c r="W52" i="54" a="1"/>
  <c r="W52" i="54" s="1"/>
  <c r="R52" i="54" s="1"/>
  <c r="N52" i="54" a="1"/>
  <c r="N52" i="54" s="1"/>
  <c r="T52" i="54" l="1"/>
  <c r="D54" i="54" a="1"/>
  <c r="D54" i="54" s="1"/>
  <c r="B54" i="54" a="1"/>
  <c r="B54" i="54" s="1"/>
  <c r="J55" i="54"/>
  <c r="K54" i="54" a="1"/>
  <c r="K54" i="54" s="1"/>
  <c r="L54" i="54" s="1"/>
  <c r="V53" i="54" a="1"/>
  <c r="V53" i="54" s="1"/>
  <c r="Y53" i="54" a="1"/>
  <c r="Y53" i="54" s="1"/>
  <c r="W53" i="54" a="1"/>
  <c r="W53" i="54" s="1"/>
  <c r="R53" i="54" s="1"/>
  <c r="AH53" i="54" a="1"/>
  <c r="AH53" i="54" s="1"/>
  <c r="O53" i="54" a="1"/>
  <c r="O53" i="54" s="1"/>
  <c r="AB53" i="54" a="1"/>
  <c r="AB53" i="54" s="1"/>
  <c r="N53" i="54" a="1"/>
  <c r="N53" i="54" s="1"/>
  <c r="X53" i="54" a="1"/>
  <c r="X53" i="54" s="1"/>
  <c r="U53" i="54" a="1"/>
  <c r="U53" i="54" s="1"/>
  <c r="Z53" i="54" a="1"/>
  <c r="Z53" i="54" s="1"/>
  <c r="AA53" i="54" a="1"/>
  <c r="AA53" i="54" s="1"/>
  <c r="G52" i="54"/>
  <c r="H52" i="54" s="1"/>
  <c r="T53" i="54" l="1"/>
  <c r="G53" i="54"/>
  <c r="H53" i="54" s="1"/>
  <c r="X54" i="54" a="1"/>
  <c r="X54" i="54" s="1"/>
  <c r="AH54" i="54" a="1"/>
  <c r="AH54" i="54" s="1"/>
  <c r="U54" i="54" a="1"/>
  <c r="U54" i="54" s="1"/>
  <c r="O54" i="54" a="1"/>
  <c r="O54" i="54" s="1"/>
  <c r="AB54" i="54" a="1"/>
  <c r="AB54" i="54" s="1"/>
  <c r="N54" i="54" a="1"/>
  <c r="N54" i="54" s="1"/>
  <c r="AA54" i="54" a="1"/>
  <c r="AA54" i="54" s="1"/>
  <c r="Z54" i="54" a="1"/>
  <c r="Z54" i="54" s="1"/>
  <c r="V54" i="54" a="1"/>
  <c r="V54" i="54" s="1"/>
  <c r="Y54" i="54" a="1"/>
  <c r="Y54" i="54" s="1"/>
  <c r="W54" i="54" a="1"/>
  <c r="W54" i="54" s="1"/>
  <c r="R54" i="54" s="1"/>
  <c r="J56" i="54"/>
  <c r="K55" i="54" a="1"/>
  <c r="K55" i="54" s="1"/>
  <c r="L55" i="54" s="1"/>
  <c r="B55" i="54" a="1"/>
  <c r="B55" i="54" s="1"/>
  <c r="D55" i="54" a="1"/>
  <c r="D55" i="54" s="1"/>
  <c r="T54" i="54" l="1"/>
  <c r="Z55" i="54" a="1"/>
  <c r="Z55" i="54" s="1"/>
  <c r="O55" i="54" a="1"/>
  <c r="O55" i="54" s="1"/>
  <c r="AB55" i="54" a="1"/>
  <c r="AB55" i="54" s="1"/>
  <c r="N55" i="54" a="1"/>
  <c r="N55" i="54" s="1"/>
  <c r="AA55" i="54" a="1"/>
  <c r="AA55" i="54" s="1"/>
  <c r="V55" i="54" a="1"/>
  <c r="V55" i="54" s="1"/>
  <c r="U55" i="54" a="1"/>
  <c r="U55" i="54" s="1"/>
  <c r="W55" i="54" a="1"/>
  <c r="W55" i="54" s="1"/>
  <c r="R55" i="54" s="1"/>
  <c r="AH55" i="54" a="1"/>
  <c r="AH55" i="54" s="1"/>
  <c r="Y55" i="54" a="1"/>
  <c r="Y55" i="54" s="1"/>
  <c r="X55" i="54" a="1"/>
  <c r="X55" i="54" s="1"/>
  <c r="J57" i="54"/>
  <c r="D56" i="54" a="1"/>
  <c r="D56" i="54" s="1"/>
  <c r="B56" i="54" a="1"/>
  <c r="B56" i="54" s="1"/>
  <c r="K56" i="54" a="1"/>
  <c r="K56" i="54" s="1"/>
  <c r="L56" i="54" s="1"/>
  <c r="G54" i="54"/>
  <c r="H54" i="54" s="1"/>
  <c r="T55" i="54" l="1"/>
  <c r="G55" i="54"/>
  <c r="H55" i="54" s="1"/>
  <c r="AB56" i="54" a="1"/>
  <c r="AB56" i="54" s="1"/>
  <c r="U56" i="54" a="1"/>
  <c r="U56" i="54" s="1"/>
  <c r="W56" i="54" a="1"/>
  <c r="W56" i="54" s="1"/>
  <c r="R56" i="54" s="1"/>
  <c r="Z56" i="54" a="1"/>
  <c r="Z56" i="54" s="1"/>
  <c r="Y56" i="54" a="1"/>
  <c r="Y56" i="54" s="1"/>
  <c r="X56" i="54" a="1"/>
  <c r="X56" i="54" s="1"/>
  <c r="AH56" i="54" a="1"/>
  <c r="AH56" i="54" s="1"/>
  <c r="O56" i="54" a="1"/>
  <c r="O56" i="54" s="1"/>
  <c r="N56" i="54" a="1"/>
  <c r="N56" i="54" s="1"/>
  <c r="AA56" i="54" a="1"/>
  <c r="AA56" i="54" s="1"/>
  <c r="V56" i="54" a="1"/>
  <c r="V56" i="54" s="1"/>
  <c r="K57" i="54" a="1"/>
  <c r="K57" i="54" s="1"/>
  <c r="L57" i="54" s="1"/>
  <c r="B57" i="54" a="1"/>
  <c r="B57" i="54" s="1"/>
  <c r="J58" i="54"/>
  <c r="D57" i="54" a="1"/>
  <c r="D57" i="54" s="1"/>
  <c r="T56" i="54" l="1"/>
  <c r="J59" i="54"/>
  <c r="K58" i="54" a="1"/>
  <c r="K58" i="54" s="1"/>
  <c r="L58" i="54" s="1"/>
  <c r="B58" i="54" a="1"/>
  <c r="B58" i="54" s="1"/>
  <c r="D58" i="54" a="1"/>
  <c r="D58" i="54" s="1"/>
  <c r="W57" i="54" a="1"/>
  <c r="W57" i="54" s="1"/>
  <c r="R57" i="54" s="1"/>
  <c r="AH57" i="54" a="1"/>
  <c r="AH57" i="54" s="1"/>
  <c r="AB57" i="54" a="1"/>
  <c r="AB57" i="54" s="1"/>
  <c r="Z57" i="54" a="1"/>
  <c r="Z57" i="54" s="1"/>
  <c r="Y57" i="54" a="1"/>
  <c r="Y57" i="54" s="1"/>
  <c r="N57" i="54" a="1"/>
  <c r="N57" i="54" s="1"/>
  <c r="AA57" i="54" a="1"/>
  <c r="AA57" i="54" s="1"/>
  <c r="X57" i="54" a="1"/>
  <c r="X57" i="54" s="1"/>
  <c r="U57" i="54" a="1"/>
  <c r="U57" i="54" s="1"/>
  <c r="V57" i="54" a="1"/>
  <c r="V57" i="54" s="1"/>
  <c r="O57" i="54" a="1"/>
  <c r="O57" i="54" s="1"/>
  <c r="G56" i="54"/>
  <c r="H56" i="54" s="1"/>
  <c r="G57" i="54" l="1"/>
  <c r="H57" i="54" s="1"/>
  <c r="T57" i="54"/>
  <c r="B59" i="54" a="1"/>
  <c r="B59" i="54" s="1"/>
  <c r="J60" i="54"/>
  <c r="K59" i="54" a="1"/>
  <c r="K59" i="54" s="1"/>
  <c r="L59" i="54" s="1"/>
  <c r="D59" i="54" a="1"/>
  <c r="D59" i="54" s="1"/>
  <c r="Y58" i="54" a="1"/>
  <c r="Y58" i="54" s="1"/>
  <c r="N58" i="54" a="1"/>
  <c r="N58" i="54" s="1"/>
  <c r="Z58" i="54" a="1"/>
  <c r="Z58" i="54" s="1"/>
  <c r="AA58" i="54" a="1"/>
  <c r="AA58" i="54" s="1"/>
  <c r="X58" i="54" a="1"/>
  <c r="X58" i="54" s="1"/>
  <c r="V58" i="54" a="1"/>
  <c r="V58" i="54" s="1"/>
  <c r="U58" i="54" a="1"/>
  <c r="U58" i="54" s="1"/>
  <c r="W58" i="54" a="1"/>
  <c r="W58" i="54" s="1"/>
  <c r="R58" i="54" s="1"/>
  <c r="AB58" i="54" a="1"/>
  <c r="AB58" i="54" s="1"/>
  <c r="O58" i="54" a="1"/>
  <c r="O58" i="54" s="1"/>
  <c r="AH58" i="54" a="1"/>
  <c r="AH58" i="54" s="1"/>
  <c r="T58" i="54" l="1"/>
  <c r="G58" i="54"/>
  <c r="H58" i="54" s="1"/>
  <c r="AA59" i="54" a="1"/>
  <c r="AA59" i="54" s="1"/>
  <c r="W59" i="54" a="1"/>
  <c r="W59" i="54" s="1"/>
  <c r="R59" i="54" s="1"/>
  <c r="Z59" i="54" a="1"/>
  <c r="Z59" i="54" s="1"/>
  <c r="Y59" i="54" a="1"/>
  <c r="Y59" i="54" s="1"/>
  <c r="AB59" i="54" a="1"/>
  <c r="AB59" i="54" s="1"/>
  <c r="U59" i="54" a="1"/>
  <c r="U59" i="54" s="1"/>
  <c r="O59" i="54" a="1"/>
  <c r="O59" i="54" s="1"/>
  <c r="AH59" i="54" a="1"/>
  <c r="AH59" i="54" s="1"/>
  <c r="X59" i="54" a="1"/>
  <c r="X59" i="54" s="1"/>
  <c r="N59" i="54" a="1"/>
  <c r="N59" i="54" s="1"/>
  <c r="V59" i="54" a="1"/>
  <c r="V59" i="54" s="1"/>
  <c r="B60" i="54" a="1"/>
  <c r="B60" i="54" s="1"/>
  <c r="K60" i="54" a="1"/>
  <c r="K60" i="54" s="1"/>
  <c r="L60" i="54" s="1"/>
  <c r="D60" i="54" a="1"/>
  <c r="D60" i="54" s="1"/>
  <c r="J61" i="54"/>
  <c r="T59" i="54" l="1"/>
  <c r="G59" i="54"/>
  <c r="H59" i="54" s="1"/>
  <c r="D61" i="54" a="1"/>
  <c r="D61" i="54" s="1"/>
  <c r="B61" i="54" a="1"/>
  <c r="B61" i="54" s="1"/>
  <c r="J62" i="54"/>
  <c r="K61" i="54" a="1"/>
  <c r="K61" i="54" s="1"/>
  <c r="L61" i="54" s="1"/>
  <c r="V60" i="54" a="1"/>
  <c r="V60" i="54" s="1"/>
  <c r="AB60" i="54" a="1"/>
  <c r="AB60" i="54" s="1"/>
  <c r="Y60" i="54" a="1"/>
  <c r="Y60" i="54" s="1"/>
  <c r="U60" i="54" a="1"/>
  <c r="U60" i="54" s="1"/>
  <c r="O60" i="54" a="1"/>
  <c r="O60" i="54" s="1"/>
  <c r="AH60" i="54" a="1"/>
  <c r="AH60" i="54" s="1"/>
  <c r="AA60" i="54" a="1"/>
  <c r="AA60" i="54" s="1"/>
  <c r="X60" i="54" a="1"/>
  <c r="X60" i="54" s="1"/>
  <c r="W60" i="54" a="1"/>
  <c r="W60" i="54" s="1"/>
  <c r="R60" i="54" s="1"/>
  <c r="Z60" i="54" a="1"/>
  <c r="Z60" i="54" s="1"/>
  <c r="N60" i="54" a="1"/>
  <c r="N60" i="54" s="1"/>
  <c r="T60" i="54" l="1"/>
  <c r="D62" i="54" a="1"/>
  <c r="D62" i="54" s="1"/>
  <c r="B62" i="54" a="1"/>
  <c r="B62" i="54" s="1"/>
  <c r="J63" i="54"/>
  <c r="K62" i="54" a="1"/>
  <c r="K62" i="54" s="1"/>
  <c r="L62" i="54" s="1"/>
  <c r="X61" i="54" a="1"/>
  <c r="X61" i="54" s="1"/>
  <c r="Z61" i="54" a="1"/>
  <c r="Z61" i="54" s="1"/>
  <c r="N61" i="54" a="1"/>
  <c r="N61" i="54" s="1"/>
  <c r="W61" i="54" a="1"/>
  <c r="W61" i="54" s="1"/>
  <c r="R61" i="54" s="1"/>
  <c r="Y61" i="54" a="1"/>
  <c r="Y61" i="54" s="1"/>
  <c r="V61" i="54" a="1"/>
  <c r="V61" i="54" s="1"/>
  <c r="AB61" i="54" a="1"/>
  <c r="AB61" i="54" s="1"/>
  <c r="AA61" i="54" a="1"/>
  <c r="AA61" i="54" s="1"/>
  <c r="O61" i="54" a="1"/>
  <c r="O61" i="54" s="1"/>
  <c r="AH61" i="54" a="1"/>
  <c r="AH61" i="54" s="1"/>
  <c r="U61" i="54" a="1"/>
  <c r="U61" i="54" s="1"/>
  <c r="G60" i="54"/>
  <c r="H60" i="54" s="1"/>
  <c r="G61" i="54" l="1"/>
  <c r="H61" i="54" s="1"/>
  <c r="T61" i="54"/>
  <c r="D63" i="54" a="1"/>
  <c r="D63" i="54" s="1"/>
  <c r="K63" i="54" a="1"/>
  <c r="K63" i="54" s="1"/>
  <c r="L63" i="54" s="1"/>
  <c r="B63" i="54" a="1"/>
  <c r="B63" i="54" s="1"/>
  <c r="Z62" i="54" a="1"/>
  <c r="Z62" i="54" s="1"/>
  <c r="O62" i="54" a="1"/>
  <c r="O62" i="54" s="1"/>
  <c r="V62" i="54" a="1"/>
  <c r="V62" i="54" s="1"/>
  <c r="AH62" i="54" a="1"/>
  <c r="AH62" i="54" s="1"/>
  <c r="X62" i="54" a="1"/>
  <c r="X62" i="54" s="1"/>
  <c r="AB62" i="54" a="1"/>
  <c r="AB62" i="54" s="1"/>
  <c r="AA62" i="54" a="1"/>
  <c r="AA62" i="54" s="1"/>
  <c r="Y62" i="54" a="1"/>
  <c r="Y62" i="54" s="1"/>
  <c r="W62" i="54" a="1"/>
  <c r="W62" i="54" s="1"/>
  <c r="R62" i="54" s="1"/>
  <c r="U62" i="54" a="1"/>
  <c r="U62" i="54" s="1"/>
  <c r="N62" i="54" a="1"/>
  <c r="N62" i="54" s="1"/>
  <c r="T62" i="54" l="1"/>
  <c r="G62" i="54"/>
  <c r="H62" i="54" s="1"/>
  <c r="AB63" i="54" a="1"/>
  <c r="AB63" i="54" s="1"/>
  <c r="U63" i="54" a="1"/>
  <c r="U63" i="54" s="1"/>
  <c r="AA63" i="54" a="1"/>
  <c r="AA63" i="54" s="1"/>
  <c r="O63" i="54" a="1"/>
  <c r="O63" i="54" s="1"/>
  <c r="Z63" i="54" a="1"/>
  <c r="Z63" i="54" s="1"/>
  <c r="Y63" i="54" a="1"/>
  <c r="Y63" i="54" s="1"/>
  <c r="X63" i="54" a="1"/>
  <c r="X63" i="54" s="1"/>
  <c r="W63" i="54" a="1"/>
  <c r="W63" i="54" s="1"/>
  <c r="R63" i="54" s="1"/>
  <c r="V63" i="54" a="1"/>
  <c r="V63" i="54" s="1"/>
  <c r="N63" i="54" a="1"/>
  <c r="N63" i="54" s="1"/>
  <c r="AH63" i="54" a="1"/>
  <c r="AH63" i="54" s="1"/>
  <c r="T63" i="54" l="1"/>
  <c r="G63" i="54"/>
  <c r="H63" i="54" s="1"/>
  <c r="M36" i="54" l="1"/>
  <c r="M35" i="54" l="1"/>
  <c r="M34" i="54"/>
  <c r="M37" i="54" l="1"/>
  <c r="M16" i="54" l="1"/>
  <c r="M17" i="54"/>
  <c r="M20" i="54" l="1"/>
  <c r="M21" i="54"/>
  <c r="M22" i="54" l="1"/>
  <c r="M23" i="54"/>
  <c r="M18" i="54" l="1"/>
  <c r="M19" i="54"/>
  <c r="M39" i="54" l="1"/>
  <c r="M38" i="54"/>
  <c r="M61" i="54" l="1"/>
  <c r="M60" i="54"/>
  <c r="M59" i="54" l="1"/>
  <c r="M58" i="54"/>
  <c r="M24" i="54" l="1"/>
  <c r="M25" i="54"/>
  <c r="M26" i="54" l="1"/>
  <c r="M27" i="54"/>
  <c r="M49" i="54" l="1"/>
  <c r="M48" i="54"/>
  <c r="M62" i="54" l="1"/>
  <c r="M63" i="54"/>
  <c r="M50" i="54"/>
  <c r="M51" i="54"/>
  <c r="M31" i="54" l="1"/>
  <c r="M30" i="54"/>
  <c r="M28" i="54" l="1"/>
  <c r="M29" i="54"/>
  <c r="M57" i="54" l="1"/>
  <c r="M56" i="54"/>
  <c r="M33" i="54" l="1"/>
  <c r="M32" i="54"/>
  <c r="M52" i="54"/>
  <c r="M53" i="54"/>
  <c r="M54" i="54" l="1"/>
  <c r="M55" i="54"/>
  <c r="M41" i="54" l="1"/>
  <c r="M40" i="54"/>
  <c r="M43" i="54" l="1"/>
  <c r="M42" i="54"/>
  <c r="M44" i="54" l="1"/>
  <c r="M45" i="54"/>
  <c r="M47" i="54" l="1"/>
  <c r="M46" i="54"/>
  <c r="S14" i="54" l="1" a="1"/>
  <c r="S14" i="54" s="1"/>
  <c r="B6" i="63" a="1"/>
  <c r="B6" i="63" s="1"/>
  <c r="A6" i="63" a="1"/>
  <c r="A6" i="63" s="1"/>
  <c r="H6" i="63" l="1" a="1"/>
  <c r="H6" i="63" s="1"/>
  <c r="G6" i="63" s="1" a="1"/>
  <c r="G6" i="63" s="1"/>
  <c r="I6" i="63" l="1" a="1"/>
  <c r="I6" i="63" s="1"/>
  <c r="J6" i="63" a="1"/>
  <c r="J6" i="63" s="1"/>
  <c r="D6" i="63" a="1"/>
  <c r="D6" i="63" s="1"/>
  <c r="O6" i="63" s="1" a="1"/>
  <c r="O6" i="63" s="1"/>
  <c r="Q6" i="63" s="1" a="1"/>
  <c r="Q6" i="63" s="1"/>
  <c r="P6" i="63" l="1" a="1"/>
  <c r="P6" i="63" s="1"/>
  <c r="N6" i="63" a="1"/>
  <c r="N6" i="6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tc={6CFEDF37-FC29-42DD-9EA0-259A6D95F8FF}</author>
    <author>tc={5985AD1D-4BFA-4165-8C47-06BD4C38D769}</author>
    <author>tc={14E8C13D-922C-420D-89C7-74FD46F05AAB}</author>
  </authors>
  <commentList>
    <comment ref="F10" authorId="0" shapeId="0" xr:uid="{6CFEDF37-FC29-42DD-9EA0-259A6D95F8FF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 one off adjustment in 2025 round 24.
Those that played the wildcard in round 24 and picked the winner in the Gold Coast Essendoin game get 1 point taken off their wildcard and total score.
This is to implement the rule that the final game does not count for wildcard in this weird 10 game round.</t>
        </r>
      </text>
    </comment>
    <comment ref="R10" authorId="1" shapeId="0" xr:uid="{5985AD1D-4BFA-4165-8C47-06BD4C38D76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Bold text = Wildcard this round
Grey text = Wildcard earlier in the year</t>
        </r>
      </text>
    </comment>
    <comment ref="AF10" authorId="2" shapeId="0" xr:uid="{14E8C13D-922C-420D-89C7-74FD46F05AA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...</author>
    <author>tc={FE3C3AD9-70D9-4221-9CF5-AE2CC9927622}</author>
  </authors>
  <commentList>
    <comment ref="O4" authorId="0" shapeId="0" xr:uid="{9BEA208C-C753-4AEB-933A-E37F61648CA1}">
      <text>
        <r>
          <rPr>
            <sz val="11"/>
            <rFont val="Calibri"/>
            <family val="2"/>
          </rPr>
          <t>This column displays the tipper's ranking in the Shaw Thing Tipping Competition.</t>
        </r>
      </text>
    </comment>
    <comment ref="S4" authorId="0" shapeId="0" xr:uid="{CF3F1E64-9699-4D45-AC3C-1C6596372A8A}">
      <text>
        <r>
          <rPr>
            <sz val="11"/>
            <rFont val="Calibri"/>
            <family val="2"/>
          </rPr>
          <t>This column shows each tippers' total score so far in the season. The total includes any bonus points achieved through use of the Wildcard.</t>
        </r>
      </text>
    </comment>
    <comment ref="T4" authorId="0" shapeId="0" xr:uid="{C588457A-9BB0-487E-A4E5-0D9A8324CFA7}">
      <text>
        <r>
          <rPr>
            <sz val="11"/>
            <rFont val="Calibri"/>
            <family val="2"/>
          </rPr>
          <t>This column displays the score each tipper achieved in the round shown in the heading.
A number in italics indicates the tipper did not submit selections for this round, and that their ladder predictions were used to calculate the score.</t>
        </r>
      </text>
    </comment>
    <comment ref="U9" authorId="1" shapeId="0" xr:uid="{FE3C3AD9-70D9-4221-9CF5-AE2CC9927622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...</author>
    <author>tc={1DEF924F-655F-42C9-88F1-A483482ACABA}</author>
  </authors>
  <commentList>
    <comment ref="V4" authorId="0" shapeId="0" xr:uid="{6D23DA87-46CF-4D2E-B5F5-0BC8800406CC}">
      <text>
        <r>
          <rPr>
            <sz val="11"/>
            <rFont val="Calibri"/>
            <family val="2"/>
          </rPr>
          <t>This column displays the tipper's ranking in the Power Tipping Competition.</t>
        </r>
      </text>
    </comment>
    <comment ref="W4" authorId="0" shapeId="0" xr:uid="{8A21478A-5E4A-43B3-9F31-D63E94133AF2}">
      <text>
        <r>
          <rPr>
            <sz val="11"/>
            <rFont val="Calibri"/>
            <family val="2"/>
          </rPr>
          <t>This column displays the tipper's ranking in the Shaw Thing Tipping Competition.</t>
        </r>
      </text>
    </comment>
    <comment ref="AB4" authorId="0" shapeId="0" xr:uid="{A09A0E6E-15A0-4C27-A50F-C8098715CFF1}">
      <text>
        <r>
          <rPr>
            <sz val="11"/>
            <rFont val="Calibri"/>
            <family val="2"/>
          </rPr>
          <t>This column displays the score each tipper achieved in the round shown in the heading.
A number in italics indicates the tipper did not submit selections for this round, and that their ladder predictions were used to calculate the score.</t>
        </r>
      </text>
    </comment>
    <comment ref="AI13" authorId="1" shapeId="0" xr:uid="{1DEF924F-655F-42C9-88F1-A483482ACABA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14999B-0D74-4D03-B8C7-81BFB81D3780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6D29AB2-5ADA-4D27-8ADC-3078AD3848C1}" name="WorksheetConnection_Round 16 Results Calc.xlsx!Matches" type="102" refreshedVersion="8" minRefreshableVersion="5">
    <extLst>
      <ext xmlns:x15="http://schemas.microsoft.com/office/spreadsheetml/2010/11/main" uri="{DE250136-89BD-433C-8126-D09CA5730AF9}">
        <x15:connection id="Matches">
          <x15:rangePr sourceName="_xlcn.WorksheetConnection_Round16ResultsCalc.xlsxMatches"/>
        </x15:connection>
      </ext>
    </extLst>
  </connection>
  <connection id="3" xr16:uid="{5AD0D258-943D-4B57-B75A-E11ABC02FA8F}" name="WorksheetConnection_Round 16 Results Calc.xlsx!RoundTips" type="102" refreshedVersion="8" minRefreshableVersion="5">
    <extLst>
      <ext xmlns:x15="http://schemas.microsoft.com/office/spreadsheetml/2010/11/main" uri="{DE250136-89BD-433C-8126-D09CA5730AF9}">
        <x15:connection id="RoundTips">
          <x15:rangePr sourceName="_xlcn.WorksheetConnection_Round16ResultsCalc.xlsxRoundTips"/>
        </x15:connection>
      </ext>
    </extLst>
  </connection>
  <connection id="4" xr16:uid="{F96A90F0-F717-4C0A-9BC6-085247222A59}" name="WorksheetConnection_Round 16 Results Calc.xlsx!Teams" type="102" refreshedVersion="8" minRefreshableVersion="5">
    <extLst>
      <ext xmlns:x15="http://schemas.microsoft.com/office/spreadsheetml/2010/11/main" uri="{DE250136-89BD-433C-8126-D09CA5730AF9}">
        <x15:connection id="Teams">
          <x15:rangePr sourceName="_xlcn.WorksheetConnection_Round16ResultsCalc.xlsxTeams"/>
        </x15:connection>
      </ext>
    </extLst>
  </connection>
  <connection id="5" xr16:uid="{E140099F-6F89-4B5A-AB90-532A656EEFE9}" name="WorksheetConnection_Round 16 Results Calc.xlsx!TipperLadderPositions" type="102" refreshedVersion="8" minRefreshableVersion="5">
    <extLst>
      <ext xmlns:x15="http://schemas.microsoft.com/office/spreadsheetml/2010/11/main" uri="{DE250136-89BD-433C-8126-D09CA5730AF9}">
        <x15:connection id="TipperLadderPositions">
          <x15:rangePr sourceName="_xlcn.WorksheetConnection_Round16ResultsCalc.xlsxTipperLadderPositions"/>
        </x15:connection>
      </ext>
    </extLst>
  </connection>
  <connection id="6" xr16:uid="{E4FB2E9E-CCD5-490A-B064-B1F99C6DC4CE}" name="WorksheetConnection_Round 16 Results Calc.xlsx!Tippers" type="102" refreshedVersion="8" minRefreshableVersion="5">
    <extLst>
      <ext xmlns:x15="http://schemas.microsoft.com/office/spreadsheetml/2010/11/main" uri="{DE250136-89BD-433C-8126-D09CA5730AF9}">
        <x15:connection id="Tippers">
          <x15:rangePr sourceName="_xlcn.WorksheetConnection_Round16ResultsCalc.xlsxTippers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<sst xmlns="http://schemas.openxmlformats.org/spreadsheetml/2006/main" count="10471" uniqueCount="706">
  <si>
    <t>Rank</t>
  </si>
  <si>
    <t>TeamID</t>
  </si>
  <si>
    <t>Hawthorn</t>
  </si>
  <si>
    <t>Adelaide</t>
  </si>
  <si>
    <t>Brisbane Lions</t>
  </si>
  <si>
    <t>Gold Coast</t>
  </si>
  <si>
    <t>Collingwood</t>
  </si>
  <si>
    <t>St Kilda</t>
  </si>
  <si>
    <t>Western Bulldogs</t>
  </si>
  <si>
    <t>Geelong</t>
  </si>
  <si>
    <t>North Melbourne</t>
  </si>
  <si>
    <t>Sydney</t>
  </si>
  <si>
    <t>Port Adelaide</t>
  </si>
  <si>
    <t>Fremantle</t>
  </si>
  <si>
    <t>Essendon</t>
  </si>
  <si>
    <t>Richmond</t>
  </si>
  <si>
    <t>Carlton</t>
  </si>
  <si>
    <t>Melbourne</t>
  </si>
  <si>
    <t>West Coast</t>
  </si>
  <si>
    <t>Tipper ID</t>
  </si>
  <si>
    <t>In the Money</t>
  </si>
  <si>
    <t>Paid</t>
  </si>
  <si>
    <t>WildardEarlier</t>
  </si>
  <si>
    <t>WildCard This Round</t>
  </si>
  <si>
    <t>Last Pos</t>
  </si>
  <si>
    <t>Delta</t>
  </si>
  <si>
    <t>Shade Count</t>
  </si>
  <si>
    <t>Shade</t>
  </si>
  <si>
    <t>Winner</t>
  </si>
  <si>
    <t>RankCalc</t>
  </si>
  <si>
    <t>Tipper</t>
  </si>
  <si>
    <t>This Round</t>
  </si>
  <si>
    <t>Wildcard</t>
  </si>
  <si>
    <t>Total Score</t>
  </si>
  <si>
    <t>Hit Rate</t>
  </si>
  <si>
    <t>Gender</t>
  </si>
  <si>
    <t>Region</t>
  </si>
  <si>
    <t>Company</t>
  </si>
  <si>
    <t>Just Rand</t>
  </si>
  <si>
    <t>Tips Entered</t>
  </si>
  <si>
    <t>Game 1 Total Points</t>
  </si>
  <si>
    <t>Hot Tip Valid</t>
  </si>
  <si>
    <t>Hot Tip Survivor</t>
  </si>
  <si>
    <t>Hot Tip</t>
  </si>
  <si>
    <t>HT Won</t>
  </si>
  <si>
    <t>Ladder Tips</t>
  </si>
  <si>
    <t>Supports</t>
  </si>
  <si>
    <t>Tipped Support</t>
  </si>
  <si>
    <t>Suport Won</t>
  </si>
  <si>
    <t>Ranking</t>
  </si>
  <si>
    <t/>
  </si>
  <si>
    <t>Hi/Lo</t>
  </si>
  <si>
    <t>First Name</t>
  </si>
  <si>
    <t>Surname</t>
  </si>
  <si>
    <t>STT Rank</t>
  </si>
  <si>
    <t>Total to Date</t>
  </si>
  <si>
    <t>Score Round 18</t>
  </si>
  <si>
    <t>TipperID</t>
  </si>
  <si>
    <t>Tips Correct</t>
  </si>
  <si>
    <t xml:space="preserve"> Score This Round</t>
  </si>
  <si>
    <t>PT Rank</t>
  </si>
  <si>
    <t>Game 1 Points Tipped</t>
  </si>
  <si>
    <t>Wild Card</t>
  </si>
  <si>
    <t>Prizes Won</t>
  </si>
  <si>
    <t>Ladder Score Rnd/Season</t>
  </si>
  <si>
    <t>Hot Tips</t>
  </si>
  <si>
    <t>GroupID</t>
  </si>
  <si>
    <t>FirstRow</t>
  </si>
  <si>
    <t>HasPaid</t>
  </si>
  <si>
    <t>FirstName</t>
  </si>
  <si>
    <t>ThisRoundTippingPoints</t>
  </si>
  <si>
    <t>WildcardTips</t>
  </si>
  <si>
    <t>TotalPoints</t>
  </si>
  <si>
    <t>PercentTipped</t>
  </si>
  <si>
    <t>TipsEntered</t>
  </si>
  <si>
    <t>LadderTipsCorrect</t>
  </si>
  <si>
    <t>RowNum</t>
  </si>
  <si>
    <t>Show</t>
  </si>
  <si>
    <t>Overall Rank</t>
  </si>
  <si>
    <t># of tippers correct</t>
  </si>
  <si>
    <t>Average score this week</t>
  </si>
  <si>
    <t>Wild Cards played</t>
  </si>
  <si>
    <t>Average Wild Card score</t>
  </si>
  <si>
    <t>Team</t>
  </si>
  <si>
    <t>%</t>
  </si>
  <si>
    <t>Pts</t>
  </si>
  <si>
    <t>Score</t>
  </si>
  <si>
    <t>Count</t>
  </si>
  <si>
    <t>Supporters' Summary</t>
  </si>
  <si>
    <t>Tips OK</t>
  </si>
  <si>
    <t>Game 1 Pts diff</t>
  </si>
  <si>
    <t>Index</t>
  </si>
  <si>
    <t>MatchNum</t>
  </si>
  <si>
    <t>MatchID</t>
  </si>
  <si>
    <t>Team Followed</t>
  </si>
  <si>
    <t>Backed</t>
  </si>
  <si>
    <t>Ducked</t>
  </si>
  <si>
    <t>Regional Challenge</t>
  </si>
  <si>
    <t xml:space="preserve">Hot Tip Summary </t>
  </si>
  <si>
    <t>Num</t>
  </si>
  <si>
    <t>Survivors</t>
  </si>
  <si>
    <t>Dropouts</t>
  </si>
  <si>
    <t>In Hand</t>
  </si>
  <si>
    <t>Gender Challenge</t>
  </si>
  <si>
    <t>Supporter's Challenge</t>
  </si>
  <si>
    <t>Hot Tips Used</t>
  </si>
  <si>
    <t>Invalid HT TipperID</t>
  </si>
  <si>
    <t>Valid</t>
  </si>
  <si>
    <t>StrikeOut</t>
  </si>
  <si>
    <t>Strikeout</t>
  </si>
  <si>
    <t>Teams Remaining</t>
  </si>
  <si>
    <t>Hot Tips Used and Remaining</t>
  </si>
  <si>
    <t>GroupName</t>
  </si>
  <si>
    <t>Active</t>
  </si>
  <si>
    <t>EnteredDate</t>
  </si>
  <si>
    <t>IncludeInGroupChallenge</t>
  </si>
  <si>
    <t>Big Big Sound</t>
  </si>
  <si>
    <t>Cheer, Cheer</t>
  </si>
  <si>
    <t>Every Heart Beats True</t>
  </si>
  <si>
    <t>Fly Up Up</t>
  </si>
  <si>
    <t>Flying High</t>
  </si>
  <si>
    <t>Go Marching In</t>
  </si>
  <si>
    <t>Greatest Team of All?</t>
  </si>
  <si>
    <t>Heave Ho</t>
  </si>
  <si>
    <t>HFT Admins</t>
  </si>
  <si>
    <t>Kangaroos</t>
  </si>
  <si>
    <t>Maroon, Blue and Gold</t>
  </si>
  <si>
    <t>Mighty West</t>
  </si>
  <si>
    <t>Network Planning</t>
  </si>
  <si>
    <t>O People</t>
  </si>
  <si>
    <t>Old Dark Navy Blues</t>
  </si>
  <si>
    <t>Poatina Golf Club</t>
  </si>
  <si>
    <t>Power from Port</t>
  </si>
  <si>
    <t>Pride of SA</t>
  </si>
  <si>
    <t>Robbos Mob</t>
  </si>
  <si>
    <t>Roberta’s Sheila Angels</t>
  </si>
  <si>
    <t>Side By Side</t>
  </si>
  <si>
    <t>Suns</t>
  </si>
  <si>
    <t>The Happy Team</t>
  </si>
  <si>
    <t>Top Tippers</t>
  </si>
  <si>
    <t>Yellow and Black</t>
  </si>
  <si>
    <t>IncludeInGroup</t>
  </si>
  <si>
    <t>SendGroup</t>
  </si>
  <si>
    <t>TipsCorrect</t>
  </si>
  <si>
    <t>TeamFollowed</t>
  </si>
  <si>
    <t>JustRand</t>
  </si>
  <si>
    <t>TotalPointsGame1</t>
  </si>
  <si>
    <t>WildcardThisRound</t>
  </si>
  <si>
    <t>LastPos</t>
  </si>
  <si>
    <t>PrizesWon</t>
  </si>
  <si>
    <t>LadderTipsCorrectThisRound</t>
  </si>
  <si>
    <t>NumMatches</t>
  </si>
  <si>
    <t>ThisRoundPowerTippingPoints</t>
  </si>
  <si>
    <t>Greg</t>
  </si>
  <si>
    <t>Hine</t>
  </si>
  <si>
    <t>Male</t>
  </si>
  <si>
    <t>North</t>
  </si>
  <si>
    <t>Family and Friends</t>
  </si>
  <si>
    <t>Nick</t>
  </si>
  <si>
    <t>Holland</t>
  </si>
  <si>
    <t>TasNetworks</t>
  </si>
  <si>
    <t>Lee</t>
  </si>
  <si>
    <t>Beaumont</t>
  </si>
  <si>
    <t>Female</t>
  </si>
  <si>
    <t>South</t>
  </si>
  <si>
    <t>Zac</t>
  </si>
  <si>
    <t>Owens</t>
  </si>
  <si>
    <t>Graham</t>
  </si>
  <si>
    <t>Rose</t>
  </si>
  <si>
    <t>Findlater</t>
  </si>
  <si>
    <t>Aurora</t>
  </si>
  <si>
    <t>Zali</t>
  </si>
  <si>
    <t>Ryan</t>
  </si>
  <si>
    <t>Nicole</t>
  </si>
  <si>
    <t>Lansky</t>
  </si>
  <si>
    <t>Stuart</t>
  </si>
  <si>
    <t>Alanna</t>
  </si>
  <si>
    <t>Cannon</t>
  </si>
  <si>
    <t>Conan</t>
  </si>
  <si>
    <t>Duhig</t>
  </si>
  <si>
    <t>Rebecca</t>
  </si>
  <si>
    <t>Pedley</t>
  </si>
  <si>
    <t>Duncan</t>
  </si>
  <si>
    <t>McKendrick</t>
  </si>
  <si>
    <t>Karen</t>
  </si>
  <si>
    <t>Jenkins</t>
  </si>
  <si>
    <t>Vicki</t>
  </si>
  <si>
    <t>Maloney</t>
  </si>
  <si>
    <t>Edmund</t>
  </si>
  <si>
    <t>Gebka</t>
  </si>
  <si>
    <t>David</t>
  </si>
  <si>
    <t>Berechree</t>
  </si>
  <si>
    <t>Hydro</t>
  </si>
  <si>
    <t>John</t>
  </si>
  <si>
    <t>Canavan</t>
  </si>
  <si>
    <t>Bryce</t>
  </si>
  <si>
    <t>Turnbull</t>
  </si>
  <si>
    <t>Alec</t>
  </si>
  <si>
    <t>Dornauf</t>
  </si>
  <si>
    <t>Eric</t>
  </si>
  <si>
    <t>Hermanis</t>
  </si>
  <si>
    <t>Peter</t>
  </si>
  <si>
    <t>Smith</t>
  </si>
  <si>
    <t>Sarah</t>
  </si>
  <si>
    <t>Dahmes</t>
  </si>
  <si>
    <t>James</t>
  </si>
  <si>
    <t>Teirney</t>
  </si>
  <si>
    <t>Michael</t>
  </si>
  <si>
    <t>Verrier</t>
  </si>
  <si>
    <t>Terry</t>
  </si>
  <si>
    <t>Hill</t>
  </si>
  <si>
    <t>Brian</t>
  </si>
  <si>
    <t>Whelan</t>
  </si>
  <si>
    <t>Jeremy</t>
  </si>
  <si>
    <t>Lindsay</t>
  </si>
  <si>
    <t>Garwood</t>
  </si>
  <si>
    <t>Chris</t>
  </si>
  <si>
    <t>Hughes</t>
  </si>
  <si>
    <t>Stowe</t>
  </si>
  <si>
    <t>Williams</t>
  </si>
  <si>
    <t>Gerard</t>
  </si>
  <si>
    <t>Martindill</t>
  </si>
  <si>
    <t>Roslyn</t>
  </si>
  <si>
    <t>Rocky</t>
  </si>
  <si>
    <t>Morgan</t>
  </si>
  <si>
    <t>Kathy</t>
  </si>
  <si>
    <t>Wright</t>
  </si>
  <si>
    <t>Belinda</t>
  </si>
  <si>
    <t>Lehner</t>
  </si>
  <si>
    <t>Jake</t>
  </si>
  <si>
    <t>Richardson</t>
  </si>
  <si>
    <t>Heidi</t>
  </si>
  <si>
    <t>Chambers</t>
  </si>
  <si>
    <t>Alysia</t>
  </si>
  <si>
    <t>Garrard</t>
  </si>
  <si>
    <t>Craig</t>
  </si>
  <si>
    <t>Billy</t>
  </si>
  <si>
    <t>Godwin</t>
  </si>
  <si>
    <t>Steve</t>
  </si>
  <si>
    <t>Robertson</t>
  </si>
  <si>
    <t>Elaine</t>
  </si>
  <si>
    <t>Potter</t>
  </si>
  <si>
    <t>Rhys</t>
  </si>
  <si>
    <t>Browning</t>
  </si>
  <si>
    <t>Denise</t>
  </si>
  <si>
    <t>Sewell</t>
  </si>
  <si>
    <t>Czerkiewicz</t>
  </si>
  <si>
    <t>Barbara</t>
  </si>
  <si>
    <t>Stewart</t>
  </si>
  <si>
    <t>Tyson</t>
  </si>
  <si>
    <t>Liam</t>
  </si>
  <si>
    <t>Anne</t>
  </si>
  <si>
    <t>Lawless</t>
  </si>
  <si>
    <t>Callan</t>
  </si>
  <si>
    <t>Glenn</t>
  </si>
  <si>
    <t>Wheeler</t>
  </si>
  <si>
    <t>Calvin</t>
  </si>
  <si>
    <t>Simon</t>
  </si>
  <si>
    <t>Burgess</t>
  </si>
  <si>
    <t>Alex</t>
  </si>
  <si>
    <t>Izbicki</t>
  </si>
  <si>
    <t>Mark</t>
  </si>
  <si>
    <t>Bresnehan</t>
  </si>
  <si>
    <t>Catie</t>
  </si>
  <si>
    <t>Matthew</t>
  </si>
  <si>
    <t>Jarad</t>
  </si>
  <si>
    <t>Barry</t>
  </si>
  <si>
    <t>Golding</t>
  </si>
  <si>
    <t>Rod</t>
  </si>
  <si>
    <t>Bennett</t>
  </si>
  <si>
    <t>Andrew</t>
  </si>
  <si>
    <t>Chung</t>
  </si>
  <si>
    <t>Scott</t>
  </si>
  <si>
    <t>Adams</t>
  </si>
  <si>
    <t>Richard</t>
  </si>
  <si>
    <t>Spooner</t>
  </si>
  <si>
    <t>Phillip</t>
  </si>
  <si>
    <t>Ewan</t>
  </si>
  <si>
    <t>Sherman</t>
  </si>
  <si>
    <t>Danielle</t>
  </si>
  <si>
    <t>Goodwin</t>
  </si>
  <si>
    <t>Diane</t>
  </si>
  <si>
    <t>Lisa</t>
  </si>
  <si>
    <t>Harris</t>
  </si>
  <si>
    <t>Shaun</t>
  </si>
  <si>
    <t>Kelly</t>
  </si>
  <si>
    <t>Chandler</t>
  </si>
  <si>
    <t>Anna</t>
  </si>
  <si>
    <t>Masters</t>
  </si>
  <si>
    <t>Robbie</t>
  </si>
  <si>
    <t>Marino</t>
  </si>
  <si>
    <t>Cyril</t>
  </si>
  <si>
    <t>Patmore</t>
  </si>
  <si>
    <t>Ian</t>
  </si>
  <si>
    <t>Edward</t>
  </si>
  <si>
    <t>Sonia</t>
  </si>
  <si>
    <t>Neville</t>
  </si>
  <si>
    <t>Henry</t>
  </si>
  <si>
    <t>Kristen</t>
  </si>
  <si>
    <t>Bartley</t>
  </si>
  <si>
    <t>Teresa</t>
  </si>
  <si>
    <t>Jon</t>
  </si>
  <si>
    <t>Fulton</t>
  </si>
  <si>
    <t>Jamie</t>
  </si>
  <si>
    <t>Roberts</t>
  </si>
  <si>
    <t>Dennison</t>
  </si>
  <si>
    <t>Ross</t>
  </si>
  <si>
    <t>Burridge</t>
  </si>
  <si>
    <t>Tony</t>
  </si>
  <si>
    <t>Young</t>
  </si>
  <si>
    <t>McKinlay</t>
  </si>
  <si>
    <t>Kerry</t>
  </si>
  <si>
    <t>Gunn</t>
  </si>
  <si>
    <t>Mike</t>
  </si>
  <si>
    <t>Hunnibell</t>
  </si>
  <si>
    <t>Christine</t>
  </si>
  <si>
    <t>Heather</t>
  </si>
  <si>
    <t>Eberle</t>
  </si>
  <si>
    <t>Kylie</t>
  </si>
  <si>
    <t>Shea</t>
  </si>
  <si>
    <t>Shannon</t>
  </si>
  <si>
    <t>Kaye</t>
  </si>
  <si>
    <t>Felicity</t>
  </si>
  <si>
    <t>Walsh</t>
  </si>
  <si>
    <t>Loretta</t>
  </si>
  <si>
    <t>Lohberger</t>
  </si>
  <si>
    <t>Graeme</t>
  </si>
  <si>
    <t>Gardner</t>
  </si>
  <si>
    <t>Clodagh</t>
  </si>
  <si>
    <t>Doyle</t>
  </si>
  <si>
    <t>Rodney</t>
  </si>
  <si>
    <t>Steven</t>
  </si>
  <si>
    <t>Squiggle</t>
  </si>
  <si>
    <t>Computer</t>
  </si>
  <si>
    <t>Murnane</t>
  </si>
  <si>
    <t>Gus</t>
  </si>
  <si>
    <t>Viney</t>
  </si>
  <si>
    <t>Dan</t>
  </si>
  <si>
    <t>Hollingsworth</t>
  </si>
  <si>
    <t>Robert</t>
  </si>
  <si>
    <t>Bilyk</t>
  </si>
  <si>
    <t>Smart</t>
  </si>
  <si>
    <t>Gary</t>
  </si>
  <si>
    <t>Banelis</t>
  </si>
  <si>
    <t>Hugh</t>
  </si>
  <si>
    <t>Noye</t>
  </si>
  <si>
    <t>Ben</t>
  </si>
  <si>
    <t>Beven</t>
  </si>
  <si>
    <t>Kurt</t>
  </si>
  <si>
    <t>Coppleman</t>
  </si>
  <si>
    <t>TeamLadderID</t>
  </si>
  <si>
    <t>RoundNum</t>
  </si>
  <si>
    <t>LadderPos</t>
  </si>
  <si>
    <t>CompetitionPoints</t>
  </si>
  <si>
    <t>Include</t>
  </si>
  <si>
    <t>TipperLadderID</t>
  </si>
  <si>
    <t>TippingPoints</t>
  </si>
  <si>
    <t>CompetitionID</t>
  </si>
  <si>
    <t xml:space="preserve">Top Tippers </t>
  </si>
  <si>
    <t>Others</t>
  </si>
  <si>
    <t>Leaders</t>
  </si>
  <si>
    <t>LeadersNoWC</t>
  </si>
  <si>
    <t>Active Tippers</t>
  </si>
  <si>
    <t>in Top Tippers</t>
  </si>
  <si>
    <t>MembershipID</t>
  </si>
  <si>
    <t>ACR</t>
  </si>
  <si>
    <t>PAP</t>
  </si>
  <si>
    <t>WCE</t>
  </si>
  <si>
    <t>FRE</t>
  </si>
  <si>
    <t>BRL</t>
  </si>
  <si>
    <t>SYD</t>
  </si>
  <si>
    <t>GEE</t>
  </si>
  <si>
    <t>COL</t>
  </si>
  <si>
    <t>CAR</t>
  </si>
  <si>
    <t>ESS</t>
  </si>
  <si>
    <t>RIC</t>
  </si>
  <si>
    <t>WBG</t>
  </si>
  <si>
    <t>HAW</t>
  </si>
  <si>
    <t>STK</t>
  </si>
  <si>
    <t>KAN</t>
  </si>
  <si>
    <t>MEL</t>
  </si>
  <si>
    <t>GCS</t>
  </si>
  <si>
    <t>GWS</t>
  </si>
  <si>
    <t>ToteTas</t>
  </si>
  <si>
    <t>Favourites</t>
  </si>
  <si>
    <t>Gerard Martindill</t>
  </si>
  <si>
    <t>GWS Giants</t>
  </si>
  <si>
    <t>HFT</t>
  </si>
  <si>
    <t>WildCardAdjust2025</t>
  </si>
  <si>
    <t>Round 24 tipping stats.</t>
  </si>
  <si>
    <t>Match Results AFL Round 24</t>
  </si>
  <si>
    <t>Carlton 90 d Essendon 56</t>
  </si>
  <si>
    <t>Collingwood 82 d Melbourne 76</t>
  </si>
  <si>
    <t>Port Adelaide 71 d Gold Coast 67</t>
  </si>
  <si>
    <t>Adelaide 113 d North Melbourne 100</t>
  </si>
  <si>
    <t>Geelong 103 d Richmond 64</t>
  </si>
  <si>
    <t>AFL Ladder After Round 24</t>
  </si>
  <si>
    <t>Sydney 118 d West Coast 51</t>
  </si>
  <si>
    <t>GWS Giants 104 d St Kilda 93</t>
  </si>
  <si>
    <t>Fremantle 112 d Western Bulldogs 97</t>
  </si>
  <si>
    <t>Brisbane Lions 89 d Hawthorn 79</t>
  </si>
  <si>
    <t>Gold Coast 153 d Essendon 58</t>
  </si>
  <si>
    <t>Quarter Tipping Ranking - Quarter 1</t>
  </si>
  <si>
    <t>Lindsay Garwood</t>
  </si>
  <si>
    <t>James Teirney</t>
  </si>
  <si>
    <t>Calvin Godwin</t>
  </si>
  <si>
    <t>Ben Lohberger</t>
  </si>
  <si>
    <t>Richard Bennett</t>
  </si>
  <si>
    <t>Brian Fleming</t>
  </si>
  <si>
    <t>Rhys Browning</t>
  </si>
  <si>
    <t>Glenn Eberle</t>
  </si>
  <si>
    <t>Zed Young</t>
  </si>
  <si>
    <t>Peter Czerkiewicz</t>
  </si>
  <si>
    <t>Michael Verrier</t>
  </si>
  <si>
    <t>Shaun Kelly</t>
  </si>
  <si>
    <t>Ian French</t>
  </si>
  <si>
    <t>Marcus Orr</t>
  </si>
  <si>
    <t>Rebecca Pedley</t>
  </si>
  <si>
    <t>Ian Hermanis</t>
  </si>
  <si>
    <t>Danielle Goodwin</t>
  </si>
  <si>
    <t>Scott Bester</t>
  </si>
  <si>
    <t>Nick Holland</t>
  </si>
  <si>
    <t>David Murfet</t>
  </si>
  <si>
    <t>ü</t>
  </si>
  <si>
    <t>(none)</t>
  </si>
  <si>
    <t>ToteTas Favourites</t>
  </si>
  <si>
    <t>áá</t>
  </si>
  <si>
    <t>ESS v CAR</t>
  </si>
  <si>
    <t>COL v MEL</t>
  </si>
  <si>
    <t>PAP v GCS</t>
  </si>
  <si>
    <t>KAN v ACR</t>
  </si>
  <si>
    <t>RIC v GEE</t>
  </si>
  <si>
    <t>WCE v SYD</t>
  </si>
  <si>
    <t>GWS v STK</t>
  </si>
  <si>
    <t>WBG v FRE</t>
  </si>
  <si>
    <t>BRL v HAW</t>
  </si>
  <si>
    <t>M</t>
  </si>
  <si>
    <t>N</t>
  </si>
  <si>
    <t>T</t>
  </si>
  <si>
    <t>CAR (4)</t>
  </si>
  <si>
    <t>COL (2)</t>
  </si>
  <si>
    <t>GCS (-3)</t>
  </si>
  <si>
    <t>ACR (7)</t>
  </si>
  <si>
    <t>GEE (9)</t>
  </si>
  <si>
    <t>SYD (5)</t>
  </si>
  <si>
    <t>GWS (6)</t>
  </si>
  <si>
    <t>WBG (-3)</t>
  </si>
  <si>
    <t>BRL (1)</t>
  </si>
  <si>
    <t>GCS (8)</t>
  </si>
  <si>
    <t>Nick Murnane</t>
  </si>
  <si>
    <t>S</t>
  </si>
  <si>
    <t>F</t>
  </si>
  <si>
    <t>CAR (3)</t>
  </si>
  <si>
    <t>COL (4)</t>
  </si>
  <si>
    <t>ACR (8)</t>
  </si>
  <si>
    <t>SYD (6)</t>
  </si>
  <si>
    <t>GWS (5)</t>
  </si>
  <si>
    <t>WBG (-2)</t>
  </si>
  <si>
    <t>GCS (7)</t>
  </si>
  <si>
    <t>Rodney Steven</t>
  </si>
  <si>
    <t>CAR (2)</t>
  </si>
  <si>
    <t>COL (3)</t>
  </si>
  <si>
    <t>GCS (-4)</t>
  </si>
  <si>
    <t>Mark Spooner</t>
  </si>
  <si>
    <t>SYD (7)</t>
  </si>
  <si>
    <t>GCS (5)</t>
  </si>
  <si>
    <t>Gus Viney</t>
  </si>
  <si>
    <t>CAR (7)</t>
  </si>
  <si>
    <t>GCS (-5)</t>
  </si>
  <si>
    <t>SYD (4)</t>
  </si>
  <si>
    <t>BRL (2)</t>
  </si>
  <si>
    <t>GCS (1)</t>
  </si>
  <si>
    <t>COL (6)</t>
  </si>
  <si>
    <t>GWS (2)</t>
  </si>
  <si>
    <t>Craig Owens</t>
  </si>
  <si>
    <t>GWS (4)</t>
  </si>
  <si>
    <t>WBG (-7)</t>
  </si>
  <si>
    <t>GCS (3)</t>
  </si>
  <si>
    <t>Glenn Wheeler</t>
  </si>
  <si>
    <t>Squiggle Computer</t>
  </si>
  <si>
    <t>A</t>
  </si>
  <si>
    <t>CAR (5)</t>
  </si>
  <si>
    <t>PAP (4)</t>
  </si>
  <si>
    <t>ACR (2)</t>
  </si>
  <si>
    <t>GEE (7)</t>
  </si>
  <si>
    <t>SYD (9)</t>
  </si>
  <si>
    <t>FRE (3)</t>
  </si>
  <si>
    <t>Joel McCall</t>
  </si>
  <si>
    <t>COL (5)</t>
  </si>
  <si>
    <t>Jamie Latter</t>
  </si>
  <si>
    <t>ESS (-1)</t>
  </si>
  <si>
    <t>GWS (3)</t>
  </si>
  <si>
    <t>WBG (-5)</t>
  </si>
  <si>
    <t>HAW (-2)</t>
  </si>
  <si>
    <t>Craig McKinlay</t>
  </si>
  <si>
    <t>PAP (1)</t>
  </si>
  <si>
    <t>SYD (8)</t>
  </si>
  <si>
    <t>BRL (3)</t>
  </si>
  <si>
    <t>PAP (3)</t>
  </si>
  <si>
    <t>ACR (6)</t>
  </si>
  <si>
    <t>GEE (8)</t>
  </si>
  <si>
    <t>ACR (9)</t>
  </si>
  <si>
    <t>Terry Hill</t>
  </si>
  <si>
    <t>COL (1)</t>
  </si>
  <si>
    <t>WBG (-4)</t>
  </si>
  <si>
    <t>HAW (-1)</t>
  </si>
  <si>
    <t>Greg Smart</t>
  </si>
  <si>
    <t>GCS (-8)</t>
  </si>
  <si>
    <t>ACR (5)</t>
  </si>
  <si>
    <t>GEE (6)</t>
  </si>
  <si>
    <t>GCS (-6)</t>
  </si>
  <si>
    <t>Mike Hunnibell</t>
  </si>
  <si>
    <t>Adam Janssen</t>
  </si>
  <si>
    <t>WCE (-1)</t>
  </si>
  <si>
    <t>GWS (9)</t>
  </si>
  <si>
    <t>WBG (-8)</t>
  </si>
  <si>
    <t>GCS (4)</t>
  </si>
  <si>
    <t>Greg Hine</t>
  </si>
  <si>
    <t>Todd Jarvis</t>
  </si>
  <si>
    <t>PAP (8)</t>
  </si>
  <si>
    <t>Jarad Hughes</t>
  </si>
  <si>
    <t>Garry Young</t>
  </si>
  <si>
    <t>GCS (-7)</t>
  </si>
  <si>
    <t>WBG (-6)</t>
  </si>
  <si>
    <t>Kerry Gunn</t>
  </si>
  <si>
    <t>Darren Harris</t>
  </si>
  <si>
    <t>John Canavan</t>
  </si>
  <si>
    <t>WCE (-9)</t>
  </si>
  <si>
    <t>CAR (6)</t>
  </si>
  <si>
    <t>ACR (4)</t>
  </si>
  <si>
    <t>GWS (1)</t>
  </si>
  <si>
    <t>Felix Fischer</t>
  </si>
  <si>
    <t>CAR (1)</t>
  </si>
  <si>
    <t>GCS (6)</t>
  </si>
  <si>
    <t>Cyril Patmore</t>
  </si>
  <si>
    <t>GCS (2)</t>
  </si>
  <si>
    <t>Chris Noye</t>
  </si>
  <si>
    <t>GCS (-2)</t>
  </si>
  <si>
    <t>Teresa Harris</t>
  </si>
  <si>
    <t>FRE (7)</t>
  </si>
  <si>
    <t>Aidan Donovan</t>
  </si>
  <si>
    <t>Eric Hermanis</t>
  </si>
  <si>
    <t>ESS (-3)</t>
  </si>
  <si>
    <t>Andrew Chung</t>
  </si>
  <si>
    <t>ACR (3)</t>
  </si>
  <si>
    <t>GEE (4)</t>
  </si>
  <si>
    <t>Lee Beaumont</t>
  </si>
  <si>
    <t>Brian Whelan</t>
  </si>
  <si>
    <t>FRE (2)</t>
  </si>
  <si>
    <t>Michael  Hogan</t>
  </si>
  <si>
    <t>Kristen Bartley</t>
  </si>
  <si>
    <t>Mark Egan</t>
  </si>
  <si>
    <t>PAP (6)</t>
  </si>
  <si>
    <t>STK (-2)</t>
  </si>
  <si>
    <t>GCS (9)</t>
  </si>
  <si>
    <t>Elaine Potter</t>
  </si>
  <si>
    <t>Jon Fulton</t>
  </si>
  <si>
    <t>Rachel Young</t>
  </si>
  <si>
    <t>Liam Wright</t>
  </si>
  <si>
    <t>Karen Chandler</t>
  </si>
  <si>
    <t>Katherine Millhouse</t>
  </si>
  <si>
    <t>CAR (9)</t>
  </si>
  <si>
    <t>MEL (-1)</t>
  </si>
  <si>
    <t>David Berechree</t>
  </si>
  <si>
    <t>H</t>
  </si>
  <si>
    <t>Adele McTye</t>
  </si>
  <si>
    <t>Nick Stowe</t>
  </si>
  <si>
    <t>Steve Robertson</t>
  </si>
  <si>
    <t>Tony Young</t>
  </si>
  <si>
    <t>KAN (-5)</t>
  </si>
  <si>
    <t>Anne Bassett</t>
  </si>
  <si>
    <t>Andrew Beven</t>
  </si>
  <si>
    <t>Kennedy Clarke</t>
  </si>
  <si>
    <t>Jeremy Hill</t>
  </si>
  <si>
    <t>Zali Ryan</t>
  </si>
  <si>
    <t>Edmund Gebka</t>
  </si>
  <si>
    <t>Andrew Mansfield</t>
  </si>
  <si>
    <t>Simon Burgess</t>
  </si>
  <si>
    <t>Anne Lawless</t>
  </si>
  <si>
    <t>Dan Hollingsworth</t>
  </si>
  <si>
    <t>Greg Williams</t>
  </si>
  <si>
    <t>Lachie Baird</t>
  </si>
  <si>
    <t>Ross Burridge</t>
  </si>
  <si>
    <t>Catie Owens</t>
  </si>
  <si>
    <t>Lindsay Mctye</t>
  </si>
  <si>
    <t>Nick Whelan</t>
  </si>
  <si>
    <t>Rocky Findlater</t>
  </si>
  <si>
    <t>Conan Duhig</t>
  </si>
  <si>
    <t>Robert Bilyk</t>
  </si>
  <si>
    <t>Natalie Silva</t>
  </si>
  <si>
    <t>MEL (-2)</t>
  </si>
  <si>
    <t>Billy Godwin</t>
  </si>
  <si>
    <t>Tony Shea</t>
  </si>
  <si>
    <t>STK (-4)</t>
  </si>
  <si>
    <t>Anna Masters</t>
  </si>
  <si>
    <t>GEE (5)</t>
  </si>
  <si>
    <t>Scott Adams</t>
  </si>
  <si>
    <t>Guy Holmes</t>
  </si>
  <si>
    <t>Phillip Jenkins</t>
  </si>
  <si>
    <t>Jamie Roberts</t>
  </si>
  <si>
    <t>Denise Sewell</t>
  </si>
  <si>
    <t>Callan Dahmes</t>
  </si>
  <si>
    <t>Kurt Coppleman</t>
  </si>
  <si>
    <t>Roslyn McKendrick</t>
  </si>
  <si>
    <t>Stuart Morgan</t>
  </si>
  <si>
    <t>Liam Godwin</t>
  </si>
  <si>
    <t>Mark Dennison</t>
  </si>
  <si>
    <t>Bryce Turnbull</t>
  </si>
  <si>
    <t>Matthew Owens</t>
  </si>
  <si>
    <t>Hugh Noye</t>
  </si>
  <si>
    <t xml:space="preserve">Francine  Douce </t>
  </si>
  <si>
    <t>Francis Maloney</t>
  </si>
  <si>
    <t>Rose Findlater</t>
  </si>
  <si>
    <t>Barry Golding</t>
  </si>
  <si>
    <t>Zac Owens</t>
  </si>
  <si>
    <t>Kaye Martindill</t>
  </si>
  <si>
    <t>Shaun Heather</t>
  </si>
  <si>
    <t>Diane Izbicki</t>
  </si>
  <si>
    <t>Lisa Harris</t>
  </si>
  <si>
    <t>Barbara Stewart</t>
  </si>
  <si>
    <t>Graham Gunn</t>
  </si>
  <si>
    <t>ESS (-2)</t>
  </si>
  <si>
    <t>Loretta Lohberger</t>
  </si>
  <si>
    <t>Jake Richardson</t>
  </si>
  <si>
    <t>Duncan McKendrick</t>
  </si>
  <si>
    <t>Lachlan Daniels</t>
  </si>
  <si>
    <t>Alanna Cannon</t>
  </si>
  <si>
    <t>Belinda Lehner</t>
  </si>
  <si>
    <t>BRL (4)</t>
  </si>
  <si>
    <t>Sarah Dahmes</t>
  </si>
  <si>
    <t>Gary Banelis</t>
  </si>
  <si>
    <t>Louis Noye</t>
  </si>
  <si>
    <t>Alex Hunnibell</t>
  </si>
  <si>
    <t>Stuart Ryan</t>
  </si>
  <si>
    <t>Ewan Sherman</t>
  </si>
  <si>
    <t>Alex Izbicki</t>
  </si>
  <si>
    <t>Joshua Hills</t>
  </si>
  <si>
    <t>Lisa Wilkins</t>
  </si>
  <si>
    <t>Alec Dornauf</t>
  </si>
  <si>
    <t>Graham Owens</t>
  </si>
  <si>
    <t>Brendon Garwood</t>
  </si>
  <si>
    <t>Nicole Lansky</t>
  </si>
  <si>
    <t>Peter Smith</t>
  </si>
  <si>
    <t>Rod Bennett</t>
  </si>
  <si>
    <t>Shannon Hill</t>
  </si>
  <si>
    <t>Tyson Dahmes</t>
  </si>
  <si>
    <t>Kylie Bennett</t>
  </si>
  <si>
    <t>Chris Hughes</t>
  </si>
  <si>
    <t>Robbie Marino</t>
  </si>
  <si>
    <t>Casey Radford</t>
  </si>
  <si>
    <t>Bree Franklin</t>
  </si>
  <si>
    <t>Mark Bresnehan</t>
  </si>
  <si>
    <t>Mark Richardson</t>
  </si>
  <si>
    <t>RIC (-6)</t>
  </si>
  <si>
    <t>Simon Burfield</t>
  </si>
  <si>
    <t>Callum Rawson</t>
  </si>
  <si>
    <t>Hayate Yamada</t>
  </si>
  <si>
    <t>Michael Stewart</t>
  </si>
  <si>
    <t>Clodagh Doyle</t>
  </si>
  <si>
    <t>Christine Andrews</t>
  </si>
  <si>
    <t>Karen Jenkins</t>
  </si>
  <si>
    <t>Onjona Hunt</t>
  </si>
  <si>
    <t>Edward Robertson</t>
  </si>
  <si>
    <t>Joanna Ford</t>
  </si>
  <si>
    <t>Alysia Garrard</t>
  </si>
  <si>
    <t>Graeme Gardner</t>
  </si>
  <si>
    <t>Thomas Webster</t>
  </si>
  <si>
    <t>Felicity Walsh</t>
  </si>
  <si>
    <t>Heidi Chambers</t>
  </si>
  <si>
    <t>Christine Dennison</t>
  </si>
  <si>
    <t>Vicki Maloney</t>
  </si>
  <si>
    <t>Kathy Wright</t>
  </si>
  <si>
    <t>Sonia Neville</t>
  </si>
  <si>
    <t>Tamika  Nossiter</t>
  </si>
  <si>
    <t>Henry Robertson</t>
  </si>
  <si>
    <t>Robyn Appleby</t>
  </si>
  <si>
    <t>CAR ()</t>
  </si>
  <si>
    <t>COL ()</t>
  </si>
  <si>
    <t>PAP ()</t>
  </si>
  <si>
    <t>ACR ()</t>
  </si>
  <si>
    <t>GEE ()</t>
  </si>
  <si>
    <t>SYD ()</t>
  </si>
  <si>
    <t>GWS ()</t>
  </si>
  <si>
    <t>WBG (-)</t>
  </si>
  <si>
    <t>BRL ()</t>
  </si>
  <si>
    <t>ESS (-)</t>
  </si>
  <si>
    <t>Harry Home Games</t>
  </si>
  <si>
    <t>KAN (-)</t>
  </si>
  <si>
    <t>RIC (-)</t>
  </si>
  <si>
    <t>WCE (-)</t>
  </si>
  <si>
    <t>GCS ()</t>
  </si>
  <si>
    <t>Albert Away Games</t>
  </si>
  <si>
    <t>MEL (-)</t>
  </si>
  <si>
    <t>GCS (-)</t>
  </si>
  <si>
    <t>STK (-)</t>
  </si>
  <si>
    <t>FRE ()</t>
  </si>
  <si>
    <t>HAW (-)</t>
  </si>
  <si>
    <t>Johnny Random</t>
  </si>
  <si>
    <t>HAT Footy Tipping 2025 - Round 24 Power Tipping Results</t>
  </si>
  <si>
    <t>GCS v ESS</t>
  </si>
  <si>
    <t>Rose Findlater (10/10) 162 points. Actual 146</t>
  </si>
  <si>
    <t>HAT Footy Tipping 2025 - Round 24 Results</t>
  </si>
  <si>
    <t>Round 24 Winner</t>
  </si>
  <si>
    <t>ââ</t>
  </si>
  <si>
    <t>â</t>
  </si>
  <si>
    <t>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</si>
</sst>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%_-"/>
    <numFmt numFmtId="167" formatCode="0.0%"/>
  </numFmts>
  <fonts count="2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Trebuchet MS"/>
      <family val="2"/>
    </font>
    <font>
      <b/>
      <sz val="11"/>
      <name val="Trebuchet MS"/>
      <family val="2"/>
    </font>
    <font>
      <b/>
      <sz val="11"/>
      <color theme="1"/>
      <name val="Trebuchet MS"/>
      <family val="2"/>
    </font>
    <font>
      <i/>
      <sz val="11"/>
      <color theme="1"/>
      <name val="Trebuchet MS"/>
      <family val="2"/>
    </font>
    <font>
      <b/>
      <sz val="15"/>
      <color theme="3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 tint="0.499984740745262"/>
      <name val="Trebuchet MS"/>
      <family val="2"/>
    </font>
    <font>
      <sz val="11"/>
      <color theme="1" tint="0.499984740745262"/>
      <name val="Trebuchet MS"/>
      <family val="2"/>
    </font>
    <font>
      <b/>
      <sz val="13"/>
      <color theme="3"/>
      <name val="Trebuchet MS"/>
      <family val="2"/>
    </font>
    <font>
      <sz val="11"/>
      <name val="Trebuchet MS"/>
      <family val="2"/>
    </font>
    <font>
      <i/>
      <sz val="11"/>
      <color rgb="FF7F7F7F"/>
      <name val="Calibri"/>
      <family val="2"/>
      <scheme val="minor"/>
    </font>
    <font>
      <sz val="11"/>
      <color theme="1"/>
      <name val="Wingdings"/>
      <charset val="2"/>
    </font>
    <font>
      <sz val="10"/>
      <color theme="1"/>
      <name val="Wingdings"/>
      <charset val="2"/>
    </font>
    <font>
      <b/>
      <i/>
      <sz val="11"/>
      <color rgb="FF7F7F7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indexed="64"/>
      </top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0" fontId="6" fillId="0" borderId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20" fillId="0" borderId="0" applyNumberFormat="0" applyFill="0" applyBorder="0" applyAlignment="0" applyProtection="0"/>
  </cellStyleXfs>
  <cellXfs count="193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22" fontId="0" fillId="0" borderId="0" xfId="0" applyNumberFormat="1"/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12" fillId="0" borderId="0" xfId="0" applyFont="1"/>
    <xf numFmtId="164" fontId="9" fillId="0" borderId="0" xfId="2" applyNumberFormat="1" applyFont="1" applyBorder="1" applyAlignment="1">
      <alignment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textRotation="90" wrapText="1"/>
    </xf>
    <xf numFmtId="0" fontId="15" fillId="0" borderId="3" xfId="0" applyFont="1" applyBorder="1"/>
    <xf numFmtId="164" fontId="9" fillId="0" borderId="0" xfId="2" applyNumberFormat="1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 wrapText="1"/>
    </xf>
    <xf numFmtId="0" fontId="17" fillId="0" borderId="0" xfId="0" applyFont="1"/>
    <xf numFmtId="0" fontId="17" fillId="0" borderId="0" xfId="0" applyFont="1" applyAlignment="1">
      <alignment horizontal="center"/>
    </xf>
    <xf numFmtId="164" fontId="9" fillId="0" borderId="0" xfId="2" applyNumberFormat="1" applyFont="1" applyAlignment="1">
      <alignment horizontal="center"/>
    </xf>
    <xf numFmtId="9" fontId="9" fillId="0" borderId="0" xfId="1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9" fontId="9" fillId="0" borderId="0" xfId="1" applyFont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0" fontId="9" fillId="0" borderId="6" xfId="0" applyFont="1" applyBorder="1"/>
    <xf numFmtId="0" fontId="9" fillId="0" borderId="0" xfId="0" applyFont="1" applyAlignment="1">
      <alignment horizontal="left"/>
    </xf>
    <xf numFmtId="9" fontId="9" fillId="0" borderId="0" xfId="1" applyFont="1" applyBorder="1"/>
    <xf numFmtId="0" fontId="9" fillId="0" borderId="7" xfId="0" applyFont="1" applyBorder="1"/>
    <xf numFmtId="0" fontId="9" fillId="0" borderId="3" xfId="0" applyFont="1" applyBorder="1"/>
    <xf numFmtId="0" fontId="9" fillId="0" borderId="4" xfId="0" applyFont="1" applyBorder="1" applyAlignment="1">
      <alignment horizontal="left"/>
    </xf>
    <xf numFmtId="0" fontId="9" fillId="0" borderId="4" xfId="0" applyFont="1" applyBorder="1"/>
    <xf numFmtId="9" fontId="9" fillId="0" borderId="4" xfId="1" applyFont="1" applyBorder="1"/>
    <xf numFmtId="0" fontId="9" fillId="0" borderId="5" xfId="0" applyFont="1" applyBorder="1"/>
    <xf numFmtId="0" fontId="9" fillId="0" borderId="4" xfId="0" applyFont="1" applyBorder="1" applyAlignment="1">
      <alignment horizontal="right"/>
    </xf>
    <xf numFmtId="165" fontId="9" fillId="0" borderId="4" xfId="2" applyNumberFormat="1" applyFont="1" applyBorder="1"/>
    <xf numFmtId="9" fontId="9" fillId="0" borderId="7" xfId="1" applyFont="1" applyBorder="1"/>
    <xf numFmtId="0" fontId="19" fillId="0" borderId="6" xfId="0" applyFont="1" applyBorder="1" applyAlignment="1">
      <alignment horizontal="left"/>
    </xf>
    <xf numFmtId="166" fontId="19" fillId="0" borderId="7" xfId="0" applyNumberFormat="1" applyFont="1" applyBorder="1"/>
    <xf numFmtId="0" fontId="19" fillId="0" borderId="3" xfId="0" applyFont="1" applyBorder="1" applyAlignment="1">
      <alignment horizontal="left"/>
    </xf>
    <xf numFmtId="0" fontId="19" fillId="0" borderId="4" xfId="0" applyFont="1" applyBorder="1"/>
    <xf numFmtId="166" fontId="19" fillId="0" borderId="5" xfId="0" applyNumberFormat="1" applyFont="1" applyBorder="1"/>
    <xf numFmtId="0" fontId="18" fillId="0" borderId="0" xfId="5" applyFont="1" applyBorder="1" applyAlignment="1">
      <alignment horizontal="center"/>
    </xf>
    <xf numFmtId="0" fontId="9" fillId="0" borderId="7" xfId="0" applyFont="1" applyBorder="1" applyAlignment="1">
      <alignment horizontal="right"/>
    </xf>
    <xf numFmtId="0" fontId="9" fillId="0" borderId="0" xfId="0" applyFont="1" applyAlignment="1">
      <alignment horizontal="right" wrapText="1"/>
    </xf>
    <xf numFmtId="0" fontId="9" fillId="0" borderId="7" xfId="0" applyFont="1" applyBorder="1" applyAlignment="1">
      <alignment horizontal="right" wrapText="1"/>
    </xf>
    <xf numFmtId="164" fontId="9" fillId="0" borderId="0" xfId="2" applyNumberFormat="1" applyFont="1" applyBorder="1"/>
    <xf numFmtId="164" fontId="9" fillId="0" borderId="4" xfId="2" applyNumberFormat="1" applyFont="1" applyBorder="1"/>
    <xf numFmtId="164" fontId="9" fillId="0" borderId="7" xfId="2" applyNumberFormat="1" applyFont="1" applyBorder="1"/>
    <xf numFmtId="164" fontId="9" fillId="0" borderId="5" xfId="2" applyNumberFormat="1" applyFont="1" applyBorder="1"/>
    <xf numFmtId="0" fontId="20" fillId="0" borderId="0" xfId="7"/>
    <xf numFmtId="0" fontId="20" fillId="0" borderId="6" xfId="7" applyBorder="1"/>
    <xf numFmtId="0" fontId="20" fillId="0" borderId="0" xfId="7" applyBorder="1"/>
    <xf numFmtId="0" fontId="20" fillId="0" borderId="3" xfId="7" applyBorder="1"/>
    <xf numFmtId="0" fontId="20" fillId="0" borderId="4" xfId="7" applyBorder="1"/>
    <xf numFmtId="0" fontId="19" fillId="0" borderId="0" xfId="0" applyFont="1"/>
    <xf numFmtId="164" fontId="9" fillId="0" borderId="0" xfId="2" applyNumberFormat="1" applyFont="1" applyBorder="1" applyAlignment="1">
      <alignment horizontal="right"/>
    </xf>
    <xf numFmtId="0" fontId="21" fillId="0" borderId="0" xfId="0" applyFont="1" applyAlignment="1">
      <alignment horizontal="center"/>
    </xf>
    <xf numFmtId="164" fontId="9" fillId="0" borderId="4" xfId="2" applyNumberFormat="1" applyFont="1" applyBorder="1" applyAlignment="1">
      <alignment horizontal="right"/>
    </xf>
    <xf numFmtId="0" fontId="21" fillId="0" borderId="4" xfId="0" applyFont="1" applyBorder="1" applyAlignment="1">
      <alignment horizontal="center"/>
    </xf>
    <xf numFmtId="164" fontId="9" fillId="0" borderId="0" xfId="2" applyNumberFormat="1" applyFont="1"/>
    <xf numFmtId="164" fontId="10" fillId="0" borderId="0" xfId="2" applyNumberFormat="1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/>
    <xf numFmtId="0" fontId="13" fillId="0" borderId="0" xfId="6" applyFont="1" applyBorder="1" applyAlignment="1">
      <alignment horizontal="center" wrapText="1"/>
    </xf>
    <xf numFmtId="0" fontId="20" fillId="0" borderId="0" xfId="7" applyBorder="1" applyAlignment="1">
      <alignment horizontal="center" wrapText="1"/>
    </xf>
    <xf numFmtId="0" fontId="20" fillId="0" borderId="0" xfId="7" applyAlignment="1">
      <alignment horizontal="center" wrapText="1"/>
    </xf>
    <xf numFmtId="0" fontId="20" fillId="0" borderId="0" xfId="7" applyBorder="1" applyAlignment="1">
      <alignment horizontal="left" wrapText="1"/>
    </xf>
    <xf numFmtId="0" fontId="20" fillId="0" borderId="0" xfId="7" applyAlignment="1">
      <alignment horizontal="center"/>
    </xf>
    <xf numFmtId="164" fontId="20" fillId="0" borderId="0" xfId="7" applyNumberFormat="1" applyAlignment="1">
      <alignment horizontal="center"/>
    </xf>
    <xf numFmtId="9" fontId="20" fillId="0" borderId="0" xfId="7" applyNumberFormat="1" applyAlignment="1">
      <alignment horizontal="center"/>
    </xf>
    <xf numFmtId="164" fontId="20" fillId="0" borderId="0" xfId="7" applyNumberFormat="1"/>
    <xf numFmtId="0" fontId="20" fillId="0" borderId="0" xfId="7" applyAlignment="1">
      <alignment horizontal="left" wrapText="1"/>
    </xf>
    <xf numFmtId="0" fontId="20" fillId="0" borderId="0" xfId="7" applyAlignment="1">
      <alignment horizontal="center" textRotation="90" wrapText="1"/>
    </xf>
    <xf numFmtId="164" fontId="20" fillId="0" borderId="0" xfId="7" applyNumberFormat="1" applyBorder="1" applyAlignment="1">
      <alignment horizontal="center" wrapText="1"/>
    </xf>
    <xf numFmtId="164" fontId="20" fillId="0" borderId="0" xfId="7" applyNumberFormat="1" applyBorder="1" applyAlignment="1">
      <alignment vertical="top" wrapText="1"/>
    </xf>
    <xf numFmtId="0" fontId="9" fillId="0" borderId="6" xfId="0" applyFont="1" applyBorder="1" applyAlignment="1">
      <alignment horizontal="right"/>
    </xf>
    <xf numFmtId="167" fontId="9" fillId="0" borderId="7" xfId="1" applyNumberFormat="1" applyFont="1" applyBorder="1"/>
    <xf numFmtId="0" fontId="9" fillId="0" borderId="3" xfId="0" applyFont="1" applyBorder="1" applyAlignment="1">
      <alignment horizontal="right"/>
    </xf>
    <xf numFmtId="167" fontId="9" fillId="0" borderId="5" xfId="1" applyNumberFormat="1" applyFont="1" applyBorder="1"/>
    <xf numFmtId="164" fontId="9" fillId="0" borderId="11" xfId="2" applyNumberFormat="1" applyFont="1" applyBorder="1"/>
    <xf numFmtId="167" fontId="9" fillId="0" borderId="12" xfId="1" applyNumberFormat="1" applyFont="1" applyBorder="1"/>
    <xf numFmtId="0" fontId="20" fillId="0" borderId="0" xfId="7" applyBorder="1" applyAlignment="1">
      <alignment vertical="top" wrapText="1"/>
    </xf>
    <xf numFmtId="0" fontId="20" fillId="0" borderId="0" xfId="7" applyBorder="1" applyAlignment="1">
      <alignment vertical="top"/>
    </xf>
    <xf numFmtId="0" fontId="20" fillId="0" borderId="0" xfId="7" applyBorder="1" applyAlignment="1">
      <alignment horizontal="center" vertical="top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22" fillId="0" borderId="0" xfId="0" applyFont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3" fillId="0" borderId="0" xfId="7" applyFont="1"/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left"/>
    </xf>
    <xf numFmtId="0" fontId="9" fillId="0" borderId="11" xfId="0" applyFont="1" applyBorder="1"/>
    <xf numFmtId="9" fontId="9" fillId="0" borderId="11" xfId="1" applyFont="1" applyBorder="1"/>
    <xf numFmtId="0" fontId="9" fillId="0" borderId="12" xfId="0" applyFont="1" applyBorder="1"/>
    <xf numFmtId="164" fontId="9" fillId="0" borderId="11" xfId="2" applyNumberFormat="1" applyFont="1" applyBorder="1" applyAlignment="1">
      <alignment horizontal="left"/>
    </xf>
    <xf numFmtId="164" fontId="9" fillId="0" borderId="12" xfId="2" applyNumberFormat="1" applyFont="1" applyBorder="1"/>
    <xf numFmtId="0" fontId="20" fillId="0" borderId="11" xfId="7" applyBorder="1"/>
    <xf numFmtId="0" fontId="9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5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16" xfId="0" applyFont="1" applyBorder="1"/>
    <xf numFmtId="0" fontId="11" fillId="0" borderId="17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164" fontId="11" fillId="0" borderId="14" xfId="2" applyNumberFormat="1" applyFont="1" applyBorder="1" applyAlignment="1">
      <alignment horizontal="center" vertical="top" wrapText="1"/>
    </xf>
    <xf numFmtId="9" fontId="11" fillId="0" borderId="14" xfId="1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textRotation="90" wrapText="1"/>
    </xf>
    <xf numFmtId="0" fontId="23" fillId="0" borderId="14" xfId="7" applyFont="1" applyBorder="1" applyAlignment="1">
      <alignment vertical="top" wrapText="1"/>
    </xf>
    <xf numFmtId="164" fontId="11" fillId="0" borderId="14" xfId="2" applyNumberFormat="1" applyFont="1" applyBorder="1" applyAlignment="1">
      <alignment vertical="top" wrapText="1"/>
    </xf>
    <xf numFmtId="0" fontId="23" fillId="0" borderId="14" xfId="7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4" xfId="0" applyFont="1" applyBorder="1" applyAlignment="1">
      <alignment horizontal="left" wrapText="1"/>
    </xf>
    <xf numFmtId="0" fontId="16" fillId="0" borderId="14" xfId="0" applyFont="1" applyBorder="1" applyAlignment="1">
      <alignment horizontal="center" textRotation="90" wrapText="1"/>
    </xf>
    <xf numFmtId="164" fontId="16" fillId="0" borderId="14" xfId="2" applyNumberFormat="1" applyFont="1" applyBorder="1" applyAlignment="1">
      <alignment horizontal="center" wrapText="1"/>
    </xf>
    <xf numFmtId="164" fontId="16" fillId="0" borderId="15" xfId="2" applyNumberFormat="1" applyFont="1" applyBorder="1" applyAlignment="1">
      <alignment horizontal="center" wrapText="1"/>
    </xf>
    <xf numFmtId="0" fontId="19" fillId="0" borderId="14" xfId="0" applyFont="1" applyBorder="1"/>
    <xf numFmtId="0" fontId="10" fillId="0" borderId="15" xfId="0" applyFont="1" applyBorder="1" applyAlignment="1">
      <alignment horizontal="right"/>
    </xf>
    <xf numFmtId="0" fontId="9" fillId="0" borderId="17" xfId="0" applyFont="1" applyBorder="1"/>
    <xf numFmtId="0" fontId="9" fillId="0" borderId="14" xfId="0" applyFont="1" applyBorder="1" applyAlignment="1">
      <alignment horizontal="left"/>
    </xf>
    <xf numFmtId="0" fontId="9" fillId="0" borderId="14" xfId="0" applyFont="1" applyBorder="1"/>
    <xf numFmtId="0" fontId="9" fillId="0" borderId="14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9" fillId="0" borderId="16" xfId="0" applyFont="1" applyBorder="1"/>
    <xf numFmtId="0" fontId="20" fillId="0" borderId="16" xfId="7" applyBorder="1"/>
    <xf numFmtId="0" fontId="11" fillId="0" borderId="17" xfId="0" applyFont="1" applyBorder="1" applyAlignment="1">
      <alignment horizontal="right"/>
    </xf>
    <xf numFmtId="0" fontId="11" fillId="0" borderId="14" xfId="0" applyFont="1" applyBorder="1" applyAlignment="1">
      <alignment horizontal="right"/>
    </xf>
    <xf numFmtId="0" fontId="11" fillId="0" borderId="15" xfId="0" applyFont="1" applyBorder="1" applyAlignment="1">
      <alignment horizontal="right" wrapText="1"/>
    </xf>
    <xf numFmtId="0" fontId="11" fillId="0" borderId="17" xfId="0" applyFont="1" applyBorder="1"/>
    <xf numFmtId="0" fontId="11" fillId="0" borderId="14" xfId="0" applyFont="1" applyBorder="1"/>
    <xf numFmtId="0" fontId="11" fillId="0" borderId="15" xfId="0" applyFont="1" applyBorder="1"/>
    <xf numFmtId="0" fontId="11" fillId="0" borderId="17" xfId="0" applyFont="1" applyBorder="1" applyAlignment="1">
      <alignment horizontal="right" wrapText="1"/>
    </xf>
    <xf numFmtId="0" fontId="9" fillId="0" borderId="16" xfId="0" applyFont="1" applyBorder="1" applyAlignment="1">
      <alignment horizontal="right"/>
    </xf>
    <xf numFmtId="0" fontId="0" fillId="0" borderId="17" xfId="0" applyBorder="1"/>
    <xf numFmtId="0" fontId="0" fillId="0" borderId="14" xfId="0" applyBorder="1"/>
    <xf numFmtId="0" fontId="0" fillId="0" borderId="15" xfId="0" applyBorder="1"/>
    <xf numFmtId="0" fontId="5" fillId="2" borderId="18" xfId="4" applyFont="1" applyFill="1" applyBorder="1" applyAlignment="1">
      <alignment horizontal="center" wrapText="1"/>
    </xf>
    <xf numFmtId="0" fontId="5" fillId="0" borderId="19" xfId="4" applyFont="1" applyBorder="1" applyAlignment="1">
      <alignment horizontal="right" wrapText="1"/>
    </xf>
    <xf numFmtId="0" fontId="5" fillId="2" borderId="18" xfId="3" applyFont="1" applyFill="1" applyBorder="1" applyAlignment="1">
      <alignment horizontal="center" wrapText="1"/>
    </xf>
    <xf numFmtId="0" fontId="5" fillId="0" borderId="19" xfId="3" applyFont="1" applyBorder="1" applyAlignment="1">
      <alignment horizontal="right" wrapText="1"/>
    </xf>
    <xf numFmtId="164" fontId="9" fillId="0" borderId="4" xfId="2" applyNumberFormat="1" applyFont="1" applyBorder="1" applyAlignment="1">
      <alignment horizontal="center" vertical="top" wrapText="1"/>
    </xf>
    <xf numFmtId="9" fontId="9" fillId="0" borderId="4" xfId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20" fillId="0" borderId="4" xfId="7" applyBorder="1" applyAlignment="1">
      <alignment vertical="top" wrapText="1"/>
    </xf>
    <xf numFmtId="164" fontId="9" fillId="0" borderId="4" xfId="2" applyNumberFormat="1" applyFont="1" applyBorder="1" applyAlignment="1">
      <alignment vertical="top" wrapText="1"/>
    </xf>
    <xf numFmtId="0" fontId="20" fillId="0" borderId="4" xfId="7" applyBorder="1" applyAlignment="1">
      <alignment vertical="top"/>
    </xf>
    <xf numFmtId="0" fontId="20" fillId="0" borderId="4" xfId="7" applyBorder="1" applyAlignment="1">
      <alignment horizontal="center" vertical="top"/>
    </xf>
    <xf numFmtId="164" fontId="11" fillId="0" borderId="15" xfId="2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164" fontId="9" fillId="0" borderId="7" xfId="2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vertical="top"/>
    </xf>
    <xf numFmtId="164" fontId="9" fillId="0" borderId="5" xfId="2" applyNumberFormat="1" applyFont="1" applyBorder="1" applyAlignment="1">
      <alignment horizontal="center" vertical="top" wrapText="1"/>
    </xf>
    <xf numFmtId="0" fontId="0" fillId="0" borderId="20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3" fillId="0" borderId="0" xfId="6" applyFont="1" applyBorder="1" applyAlignment="1">
      <alignment wrapText="1"/>
    </xf>
    <xf numFmtId="0" fontId="13" fillId="0" borderId="0" xfId="6" applyFont="1" applyBorder="1" applyAlignment="1">
      <alignment horizontal="center" wrapText="1"/>
    </xf>
    <xf numFmtId="0" fontId="13" fillId="0" borderId="0" xfId="6" applyFont="1" applyBorder="1" applyAlignment="1" applyProtection="1">
      <alignment horizontal="center" wrapText="1"/>
      <protection locked="0"/>
    </xf>
    <xf numFmtId="0" fontId="7" fillId="0" borderId="8" xfId="5" applyBorder="1" applyAlignment="1">
      <alignment horizontal="center"/>
    </xf>
    <xf numFmtId="0" fontId="7" fillId="0" borderId="9" xfId="5" applyBorder="1" applyAlignment="1">
      <alignment horizontal="center"/>
    </xf>
    <xf numFmtId="0" fontId="7" fillId="0" borderId="10" xfId="5" applyBorder="1" applyAlignment="1">
      <alignment horizontal="center"/>
    </xf>
    <xf numFmtId="0" fontId="18" fillId="0" borderId="17" xfId="5" applyFont="1" applyBorder="1" applyAlignment="1">
      <alignment horizontal="center"/>
    </xf>
    <xf numFmtId="0" fontId="18" fillId="0" borderId="14" xfId="5" applyFont="1" applyBorder="1" applyAlignment="1">
      <alignment horizontal="center"/>
    </xf>
    <xf numFmtId="0" fontId="18" fillId="0" borderId="15" xfId="5" applyFont="1" applyBorder="1" applyAlignment="1">
      <alignment horizontal="center"/>
    </xf>
    <xf numFmtId="0" fontId="7" fillId="0" borderId="17" xfId="5" applyBorder="1" applyAlignment="1">
      <alignment horizontal="center"/>
    </xf>
    <xf numFmtId="0" fontId="7" fillId="0" borderId="14" xfId="5" applyBorder="1" applyAlignment="1">
      <alignment horizontal="center"/>
    </xf>
    <xf numFmtId="0" fontId="7" fillId="0" borderId="1" xfId="5" applyAlignment="1">
      <alignment horizontal="center"/>
    </xf>
    <xf numFmtId="0" fontId="8" fillId="0" borderId="2" xfId="6" applyAlignment="1">
      <alignment horizontal="center"/>
    </xf>
  </cellXfs>
  <cellStyles count="8">
    <cellStyle name="Comma" xfId="2" builtinId="3"/>
    <cellStyle name="Explanatory Text" xfId="7" builtinId="53"/>
    <cellStyle name="Heading 1" xfId="6" builtinId="16"/>
    <cellStyle name="Heading 2" xfId="5" builtinId="17"/>
    <cellStyle name="Normal" xfId="0" builtinId="0"/>
    <cellStyle name="Normal_Sheet2" xfId="4" xr:uid="{767E4569-554A-4E62-8230-B2B042363FA0}"/>
    <cellStyle name="Normal_Sheet3" xfId="3" xr:uid="{5415760E-E8E9-406B-A656-E1BB45A42275}"/>
    <cellStyle name="Percent" xfId="1" builtinId="5"/>
  </cellStyles>
  <dxfs count="95">
    <dxf>
      <font>
        <b val="0"/>
        <i val="0"/>
        <strike val="0"/>
        <color theme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>
          <bgColor theme="9" tint="0.79998168889431442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/>
        <i val="0"/>
        <strike/>
        <color theme="1"/>
      </font>
      <fill>
        <patternFill>
          <bgColor rgb="FFFFA7A7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/>
        <i val="0"/>
        <color rgb="FFFB7979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rgb="FFFF5050"/>
      </font>
      <fill>
        <patternFill>
          <bgColor theme="1"/>
        </patternFill>
      </fill>
    </dxf>
    <dxf>
      <font>
        <b/>
        <i val="0"/>
      </font>
      <fill>
        <patternFill>
          <bgColor rgb="FFF8F200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D3131"/>
      </font>
      <fill>
        <patternFill patternType="gray0625">
          <fgColor theme="1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7"/>
      </font>
      <fill>
        <patternFill>
          <bgColor rgb="FFC13D82"/>
        </patternFill>
      </fill>
    </dxf>
    <dxf>
      <font>
        <b/>
        <i val="0"/>
        <color theme="5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7"/>
      </font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 patternType="gray0625">
          <fgColor theme="0"/>
          <bgColor rgb="FFFF0000"/>
        </patternFill>
      </fill>
    </dxf>
    <dxf>
      <font>
        <strike/>
      </font>
    </dxf>
    <dxf>
      <font>
        <b/>
        <i val="0"/>
        <color theme="7" tint="0.39994506668294322"/>
      </font>
      <fill>
        <patternFill>
          <bgColor rgb="FF996633"/>
        </patternFill>
      </fill>
    </dxf>
    <dxf>
      <font>
        <b/>
        <i val="0"/>
        <color rgb="FFFFFF00"/>
      </font>
      <fill>
        <patternFill>
          <bgColor rgb="FF0070C0"/>
        </patternFill>
      </fill>
    </dxf>
    <dxf>
      <fill>
        <patternFill>
          <bgColor theme="0" tint="-0.14996795556505021"/>
        </patternFill>
      </fill>
    </dxf>
    <dxf>
      <font>
        <strike/>
        <color rgb="FFFF0000"/>
      </font>
    </dxf>
    <dxf>
      <font>
        <b/>
        <i val="0"/>
        <color rgb="FFFB7979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rgb="FFFF5050"/>
      </font>
      <fill>
        <patternFill>
          <bgColor theme="1"/>
        </patternFill>
      </fill>
    </dxf>
    <dxf>
      <font>
        <b/>
        <i val="0"/>
      </font>
      <fill>
        <patternFill>
          <bgColor rgb="FFF8F200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D3131"/>
      </font>
      <fill>
        <patternFill patternType="gray0625">
          <f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7"/>
      </font>
      <fill>
        <patternFill>
          <bgColor rgb="FFC13D82"/>
        </patternFill>
      </fill>
    </dxf>
    <dxf>
      <font>
        <b/>
        <i val="0"/>
        <color theme="5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7"/>
      </font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 patternType="gray0625">
          <fgColor theme="0"/>
          <bgColor rgb="FFFF0000"/>
        </patternFill>
      </fill>
    </dxf>
    <dxf>
      <font>
        <strike/>
      </font>
    </dxf>
    <dxf>
      <font>
        <b/>
        <i val="0"/>
        <color theme="7" tint="0.39994506668294322"/>
      </font>
      <fill>
        <patternFill>
          <bgColor rgb="FF996633"/>
        </patternFill>
      </fill>
    </dxf>
    <dxf>
      <font>
        <b/>
        <i val="0"/>
        <color rgb="FFFFFF00"/>
      </font>
      <fill>
        <patternFill>
          <bgColor rgb="FF0070C0"/>
        </patternFill>
      </fill>
    </dxf>
    <dxf>
      <font>
        <strike/>
        <color rgb="FFFF0000"/>
      </font>
    </dxf>
    <dxf>
      <font>
        <b/>
        <i val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 val="0"/>
        <i/>
        <color theme="2" tint="-0.499984740745262"/>
      </font>
    </dxf>
    <dxf>
      <font>
        <b/>
        <i val="0"/>
      </font>
    </dxf>
    <dxf>
      <font>
        <color rgb="FFFF0000"/>
      </font>
    </dxf>
    <dxf>
      <fill>
        <patternFill>
          <bgColor rgb="FFFFCCFF"/>
        </patternFill>
      </fill>
    </dxf>
    <dxf>
      <font>
        <b val="0"/>
        <i/>
      </font>
    </dxf>
    <dxf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FF0000"/>
      </font>
    </dxf>
    <dxf>
      <font>
        <b val="0"/>
        <i/>
      </font>
    </dxf>
    <dxf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 val="0"/>
        <i/>
        <color theme="2" tint="-0.499984740745262"/>
      </font>
    </dxf>
    <dxf>
      <font>
        <b/>
        <i val="0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font>
        <color rgb="FFFF0000"/>
      </font>
    </dxf>
    <dxf>
      <border>
        <bottom style="thin">
          <color auto="1"/>
        </bottom>
        <vertical/>
        <horizontal/>
      </border>
    </dxf>
    <dxf>
      <fill>
        <patternFill>
          <bgColor theme="2"/>
        </patternFill>
      </fill>
    </dxf>
    <dxf>
      <fill>
        <patternFill>
          <bgColor theme="7" tint="0.79998168889431442"/>
        </patternFill>
      </fill>
    </dxf>
    <dxf>
      <border>
        <bottom style="thin">
          <color auto="1"/>
        </bottom>
        <vertical/>
        <horizontal/>
      </border>
    </dxf>
    <dxf>
      <font>
        <b val="0"/>
        <i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8" formatCode="dd/mm/yy\ h:mm"/>
    </dxf>
    <dxf>
      <numFmt numFmtId="0" formatCode="General"/>
    </dxf>
  </dxfs>
  <tableStyles count="0" defaultTableStyle="TableStyleMedium2" defaultPivotStyle="PivotStyleLight16"/>
  <colors>
    <mruColors>
      <color rgb="FFBC0000"/>
      <color rgb="FFFFA7A7"/>
      <color rgb="FFFFCCFF"/>
      <color rgb="FF996633"/>
      <color rgb="FFC13D82"/>
      <color rgb="FFFD3131"/>
      <color rgb="FFF8F200"/>
      <color rgb="FFFF5050"/>
      <color rgb="FF0099FF"/>
      <color rgb="FF0092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2.xml"/><Relationship Id="rId18" Type="http://schemas.openxmlformats.org/officeDocument/2006/relationships/sheetMetadata" Target="metadata.xml"/><Relationship Id="rId26" Type="http://schemas.openxmlformats.org/officeDocument/2006/relationships/customXml" Target="../customXml/item6.xml"/><Relationship Id="rId39" Type="http://schemas.openxmlformats.org/officeDocument/2006/relationships/customXml" Target="../customXml/item1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34" Type="http://schemas.openxmlformats.org/officeDocument/2006/relationships/customXml" Target="../customXml/item1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1.xml"/><Relationship Id="rId17" Type="http://schemas.openxmlformats.org/officeDocument/2006/relationships/sharedStrings" Target="sharedStrings.xml"/><Relationship Id="rId25" Type="http://schemas.openxmlformats.org/officeDocument/2006/relationships/customXml" Target="../customXml/item5.xml"/><Relationship Id="rId33" Type="http://schemas.openxmlformats.org/officeDocument/2006/relationships/customXml" Target="../customXml/item13.xml"/><Relationship Id="rId38" Type="http://schemas.openxmlformats.org/officeDocument/2006/relationships/customXml" Target="../customXml/item18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alcChain" Target="calcChain.xml"/><Relationship Id="rId29" Type="http://schemas.openxmlformats.org/officeDocument/2006/relationships/customXml" Target="../customXml/item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0.xml"/><Relationship Id="rId24" Type="http://schemas.openxmlformats.org/officeDocument/2006/relationships/customXml" Target="../customXml/item4.xml"/><Relationship Id="rId32" Type="http://schemas.openxmlformats.org/officeDocument/2006/relationships/customXml" Target="../customXml/item12.xml"/><Relationship Id="rId37" Type="http://schemas.openxmlformats.org/officeDocument/2006/relationships/customXml" Target="../customXml/item17.xml"/><Relationship Id="rId40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23" Type="http://schemas.openxmlformats.org/officeDocument/2006/relationships/customXml" Target="../customXml/item3.xml"/><Relationship Id="rId28" Type="http://schemas.openxmlformats.org/officeDocument/2006/relationships/customXml" Target="../customXml/item8.xml"/><Relationship Id="rId36" Type="http://schemas.openxmlformats.org/officeDocument/2006/relationships/customXml" Target="../customXml/item16.xml"/><Relationship Id="rId10" Type="http://schemas.openxmlformats.org/officeDocument/2006/relationships/chartsheet" Target="chartsheets/sheet1.xml"/><Relationship Id="rId19" Type="http://schemas.openxmlformats.org/officeDocument/2006/relationships/powerPivotData" Target="model/item.data"/><Relationship Id="rId31" Type="http://schemas.openxmlformats.org/officeDocument/2006/relationships/customXml" Target="../customXml/item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2.xml"/><Relationship Id="rId27" Type="http://schemas.openxmlformats.org/officeDocument/2006/relationships/customXml" Target="../customXml/item7.xml"/><Relationship Id="rId30" Type="http://schemas.openxmlformats.org/officeDocument/2006/relationships/customXml" Target="../customXml/item10.xml"/><Relationship Id="rId35" Type="http://schemas.openxmlformats.org/officeDocument/2006/relationships/customXml" Target="../customXml/item1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Tipping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Stats!$O$15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Stats!$N$16:$N$26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Stats!$O$16:$O$26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8</c:v>
                </c:pt>
                <c:pt idx="7">
                  <c:v>36</c:v>
                </c:pt>
                <c:pt idx="8">
                  <c:v>94</c:v>
                </c:pt>
                <c:pt idx="9">
                  <c:v>22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5-43D1-991D-7732229E5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7405679"/>
        <c:axId val="777407759"/>
      </c:barChart>
      <c:catAx>
        <c:axId val="7774056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Tips Correct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407759"/>
        <c:crosses val="autoZero"/>
        <c:auto val="1"/>
        <c:lblAlgn val="ctr"/>
        <c:lblOffset val="100"/>
        <c:noMultiLvlLbl val="0"/>
      </c:catAx>
      <c:valAx>
        <c:axId val="777407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Tippers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405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AFL Ladder Round by Round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TeamLadderPositions2!$L$2</c:f>
              <c:strCache>
                <c:ptCount val="1"/>
                <c:pt idx="0">
                  <c:v>ACR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Pt>
            <c:idx val="5"/>
            <c:marker>
              <c:symbol val="circle"/>
              <c:size val="17"/>
              <c:spPr>
                <a:solidFill>
                  <a:schemeClr val="accent1"/>
                </a:solidFill>
                <a:ln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C37-47C4-BF19-B3E23A96BC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TeamLadderPositions2!$M$2:$AK$2</c:f>
              <c:numCache>
                <c:formatCode>General</c:formatCode>
                <c:ptCount val="25"/>
                <c:pt idx="0">
                  <c:v>#N/A</c:v>
                </c:pt>
                <c:pt idx="1">
                  <c:v>5</c:v>
                </c:pt>
                <c:pt idx="2">
                  <c:v>2</c:v>
                </c:pt>
                <c:pt idx="3">
                  <c:v>2</c:v>
                </c:pt>
                <c:pt idx="4">
                  <c:v>5</c:v>
                </c:pt>
                <c:pt idx="5">
                  <c:v>7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6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4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8-41E1-9EC8-F64B99D8174B}"/>
            </c:ext>
          </c:extLst>
        </c:ser>
        <c:ser>
          <c:idx val="1"/>
          <c:order val="1"/>
          <c:tx>
            <c:strRef>
              <c:f>TeamLadderPositions2!$L$3</c:f>
              <c:strCache>
                <c:ptCount val="1"/>
                <c:pt idx="0">
                  <c:v>GEE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TeamLadderPositions2!$M$3:$AK$3</c:f>
              <c:numCache>
                <c:formatCode>General</c:formatCode>
                <c:ptCount val="25"/>
                <c:pt idx="0">
                  <c:v>#N/A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8</c:v>
                </c:pt>
                <c:pt idx="5">
                  <c:v>6</c:v>
                </c:pt>
                <c:pt idx="6">
                  <c:v>6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5</c:v>
                </c:pt>
                <c:pt idx="12">
                  <c:v>5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8-41E1-9EC8-F64B99D8174B}"/>
            </c:ext>
          </c:extLst>
        </c:ser>
        <c:ser>
          <c:idx val="2"/>
          <c:order val="2"/>
          <c:tx>
            <c:strRef>
              <c:f>TeamLadderPositions2!$L$4</c:f>
              <c:strCache>
                <c:ptCount val="1"/>
                <c:pt idx="0">
                  <c:v>BRL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TeamLadderPositions2!$M$4:$AK$4</c:f>
              <c:numCache>
                <c:formatCode>General</c:formatCode>
                <c:ptCount val="25"/>
                <c:pt idx="0">
                  <c:v>#N/A</c:v>
                </c:pt>
                <c:pt idx="1">
                  <c:v>9</c:v>
                </c:pt>
                <c:pt idx="2">
                  <c:v>5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5</c:v>
                </c:pt>
                <c:pt idx="23">
                  <c:v>3</c:v>
                </c:pt>
                <c:pt idx="2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8-41E1-9EC8-F64B99D8174B}"/>
            </c:ext>
          </c:extLst>
        </c:ser>
        <c:ser>
          <c:idx val="3"/>
          <c:order val="3"/>
          <c:tx>
            <c:strRef>
              <c:f>TeamLadderPositions2!$L$5</c:f>
              <c:strCache>
                <c:ptCount val="1"/>
                <c:pt idx="0">
                  <c:v>COL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TeamLadderPositions2!$M$5:$AK$5</c:f>
              <c:numCache>
                <c:formatCode>General</c:formatCode>
                <c:ptCount val="25"/>
                <c:pt idx="0">
                  <c:v>4</c:v>
                </c:pt>
                <c:pt idx="1">
                  <c:v>6</c:v>
                </c:pt>
                <c:pt idx="2">
                  <c:v>4</c:v>
                </c:pt>
                <c:pt idx="3">
                  <c:v>6</c:v>
                </c:pt>
                <c:pt idx="4">
                  <c:v>6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08-41E1-9EC8-F64B99D8174B}"/>
            </c:ext>
          </c:extLst>
        </c:ser>
        <c:ser>
          <c:idx val="4"/>
          <c:order val="4"/>
          <c:tx>
            <c:strRef>
              <c:f>TeamLadderPositions2!$L$6</c:f>
              <c:strCache>
                <c:ptCount val="1"/>
                <c:pt idx="0">
                  <c:v>GWS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TeamLadderPositions2!$M$6:$AK$6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6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9</c:v>
                </c:pt>
                <c:pt idx="17">
                  <c:v>8</c:v>
                </c:pt>
                <c:pt idx="18">
                  <c:v>7</c:v>
                </c:pt>
                <c:pt idx="19">
                  <c:v>6</c:v>
                </c:pt>
                <c:pt idx="20">
                  <c:v>6</c:v>
                </c:pt>
                <c:pt idx="21">
                  <c:v>8</c:v>
                </c:pt>
                <c:pt idx="22">
                  <c:v>8</c:v>
                </c:pt>
                <c:pt idx="23">
                  <c:v>6</c:v>
                </c:pt>
                <c:pt idx="2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08-41E1-9EC8-F64B99D8174B}"/>
            </c:ext>
          </c:extLst>
        </c:ser>
        <c:ser>
          <c:idx val="5"/>
          <c:order val="5"/>
          <c:tx>
            <c:strRef>
              <c:f>TeamLadderPositions2!$L$7</c:f>
              <c:strCache>
                <c:ptCount val="1"/>
                <c:pt idx="0">
                  <c:v>FRE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TeamLadderPositions2!$M$7:$AK$7</c:f>
              <c:numCache>
                <c:formatCode>General</c:formatCode>
                <c:ptCount val="25"/>
                <c:pt idx="0">
                  <c:v>#N/A</c:v>
                </c:pt>
                <c:pt idx="1">
                  <c:v>16</c:v>
                </c:pt>
                <c:pt idx="2">
                  <c:v>17</c:v>
                </c:pt>
                <c:pt idx="3">
                  <c:v>13</c:v>
                </c:pt>
                <c:pt idx="4">
                  <c:v>11</c:v>
                </c:pt>
                <c:pt idx="5">
                  <c:v>8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11</c:v>
                </c:pt>
                <c:pt idx="10">
                  <c:v>9</c:v>
                </c:pt>
                <c:pt idx="11">
                  <c:v>9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6</c:v>
                </c:pt>
                <c:pt idx="16">
                  <c:v>6</c:v>
                </c:pt>
                <c:pt idx="17">
                  <c:v>9</c:v>
                </c:pt>
                <c:pt idx="18">
                  <c:v>8</c:v>
                </c:pt>
                <c:pt idx="19">
                  <c:v>7</c:v>
                </c:pt>
                <c:pt idx="20">
                  <c:v>7</c:v>
                </c:pt>
                <c:pt idx="21">
                  <c:v>5</c:v>
                </c:pt>
                <c:pt idx="22">
                  <c:v>4</c:v>
                </c:pt>
                <c:pt idx="23">
                  <c:v>7</c:v>
                </c:pt>
                <c:pt idx="2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08-41E1-9EC8-F64B99D8174B}"/>
            </c:ext>
          </c:extLst>
        </c:ser>
        <c:ser>
          <c:idx val="6"/>
          <c:order val="6"/>
          <c:tx>
            <c:strRef>
              <c:f>TeamLadderPositions2!$L$8</c:f>
              <c:strCache>
                <c:ptCount val="1"/>
                <c:pt idx="0">
                  <c:v>GCS</c:v>
                </c:pt>
              </c:strCache>
            </c:strRef>
          </c:tx>
          <c:spPr>
            <a:ln w="317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TeamLadderPositions2!$M$8:$AK$8</c:f>
              <c:numCache>
                <c:formatCode>General</c:formatCode>
                <c:ptCount val="25"/>
                <c:pt idx="0">
                  <c:v>#N/A</c:v>
                </c:pt>
                <c:pt idx="1">
                  <c:v>3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9</c:v>
                </c:pt>
                <c:pt idx="16">
                  <c:v>8</c:v>
                </c:pt>
                <c:pt idx="17">
                  <c:v>7</c:v>
                </c:pt>
                <c:pt idx="18">
                  <c:v>5</c:v>
                </c:pt>
                <c:pt idx="19">
                  <c:v>8</c:v>
                </c:pt>
                <c:pt idx="20">
                  <c:v>8</c:v>
                </c:pt>
                <c:pt idx="21">
                  <c:v>6</c:v>
                </c:pt>
                <c:pt idx="22">
                  <c:v>6</c:v>
                </c:pt>
                <c:pt idx="23">
                  <c:v>9</c:v>
                </c:pt>
                <c:pt idx="2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08-41E1-9EC8-F64B99D8174B}"/>
            </c:ext>
          </c:extLst>
        </c:ser>
        <c:ser>
          <c:idx val="7"/>
          <c:order val="7"/>
          <c:tx>
            <c:strRef>
              <c:f>TeamLadderPositions2!$L$9</c:f>
              <c:strCache>
                <c:ptCount val="1"/>
                <c:pt idx="0">
                  <c:v>HAW</c:v>
                </c:pt>
              </c:strCache>
            </c:strRef>
          </c:tx>
          <c:spPr>
            <a:ln w="317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TeamLadderPositions2!$M$9:$AK$9</c:f>
              <c:numCache>
                <c:formatCode>General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7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4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6</c:v>
                </c:pt>
                <c:pt idx="19">
                  <c:v>5</c:v>
                </c:pt>
                <c:pt idx="20">
                  <c:v>5</c:v>
                </c:pt>
                <c:pt idx="21">
                  <c:v>7</c:v>
                </c:pt>
                <c:pt idx="22">
                  <c:v>7</c:v>
                </c:pt>
                <c:pt idx="23">
                  <c:v>5</c:v>
                </c:pt>
                <c:pt idx="2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08-41E1-9EC8-F64B99D8174B}"/>
            </c:ext>
          </c:extLst>
        </c:ser>
        <c:ser>
          <c:idx val="8"/>
          <c:order val="8"/>
          <c:tx>
            <c:strRef>
              <c:f>TeamLadderPositions2!$L$10</c:f>
              <c:strCache>
                <c:ptCount val="1"/>
                <c:pt idx="0">
                  <c:v>WBG</c:v>
                </c:pt>
              </c:strCache>
            </c:strRef>
          </c:tx>
          <c:spPr>
            <a:ln w="317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TeamLadderPositions2!$M$10:$AK$10</c:f>
              <c:numCache>
                <c:formatCode>General</c:formatCode>
                <c:ptCount val="25"/>
                <c:pt idx="0">
                  <c:v>#N/A</c:v>
                </c:pt>
                <c:pt idx="1">
                  <c:v>8</c:v>
                </c:pt>
                <c:pt idx="2">
                  <c:v>9</c:v>
                </c:pt>
                <c:pt idx="3">
                  <c:v>8</c:v>
                </c:pt>
                <c:pt idx="4">
                  <c:v>10</c:v>
                </c:pt>
                <c:pt idx="5">
                  <c:v>12</c:v>
                </c:pt>
                <c:pt idx="6">
                  <c:v>8</c:v>
                </c:pt>
                <c:pt idx="7">
                  <c:v>8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7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8</c:v>
                </c:pt>
                <c:pt idx="16">
                  <c:v>7</c:v>
                </c:pt>
                <c:pt idx="17">
                  <c:v>6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8</c:v>
                </c:pt>
                <c:pt idx="2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08-41E1-9EC8-F64B99D8174B}"/>
            </c:ext>
          </c:extLst>
        </c:ser>
        <c:ser>
          <c:idx val="9"/>
          <c:order val="9"/>
          <c:tx>
            <c:strRef>
              <c:f>TeamLadderPositions2!$L$11</c:f>
              <c:strCache>
                <c:ptCount val="1"/>
                <c:pt idx="0">
                  <c:v>SYD</c:v>
                </c:pt>
              </c:strCache>
            </c:strRef>
          </c:tx>
          <c:spPr>
            <a:ln w="317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TeamLadderPositions2!$M$11:$AK$11</c:f>
              <c:numCache>
                <c:formatCode>General</c:formatCode>
                <c:ptCount val="25"/>
                <c:pt idx="0">
                  <c:v>3</c:v>
                </c:pt>
                <c:pt idx="1">
                  <c:v>11</c:v>
                </c:pt>
                <c:pt idx="2">
                  <c:v>10</c:v>
                </c:pt>
                <c:pt idx="3">
                  <c:v>11</c:v>
                </c:pt>
                <c:pt idx="4">
                  <c:v>9</c:v>
                </c:pt>
                <c:pt idx="5">
                  <c:v>10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13</c:v>
                </c:pt>
                <c:pt idx="14">
                  <c:v>13</c:v>
                </c:pt>
                <c:pt idx="15">
                  <c:v>11</c:v>
                </c:pt>
                <c:pt idx="16">
                  <c:v>12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08-41E1-9EC8-F64B99D8174B}"/>
            </c:ext>
          </c:extLst>
        </c:ser>
        <c:ser>
          <c:idx val="10"/>
          <c:order val="10"/>
          <c:tx>
            <c:strRef>
              <c:f>TeamLadderPositions2!$L$12</c:f>
              <c:strCache>
                <c:ptCount val="1"/>
                <c:pt idx="0">
                  <c:v>CAR</c:v>
                </c:pt>
              </c:strCache>
            </c:strRef>
          </c:tx>
          <c:spPr>
            <a:ln w="317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TeamLadderPositions2!$M$12:$AK$12</c:f>
              <c:numCache>
                <c:formatCode>General</c:formatCode>
                <c:ptCount val="25"/>
                <c:pt idx="0">
                  <c:v>#N/A</c:v>
                </c:pt>
                <c:pt idx="1">
                  <c:v>13</c:v>
                </c:pt>
                <c:pt idx="2">
                  <c:v>14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13</c:v>
                </c:pt>
                <c:pt idx="7">
                  <c:v>11</c:v>
                </c:pt>
                <c:pt idx="8">
                  <c:v>13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11</c:v>
                </c:pt>
                <c:pt idx="14">
                  <c:v>10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12</c:v>
                </c:pt>
                <c:pt idx="19">
                  <c:v>12</c:v>
                </c:pt>
                <c:pt idx="20">
                  <c:v>12</c:v>
                </c:pt>
                <c:pt idx="21">
                  <c:v>13</c:v>
                </c:pt>
                <c:pt idx="22">
                  <c:v>14</c:v>
                </c:pt>
                <c:pt idx="23">
                  <c:v>12</c:v>
                </c:pt>
                <c:pt idx="2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08-41E1-9EC8-F64B99D8174B}"/>
            </c:ext>
          </c:extLst>
        </c:ser>
        <c:ser>
          <c:idx val="11"/>
          <c:order val="11"/>
          <c:tx>
            <c:strRef>
              <c:f>TeamLadderPositions2!$L$13</c:f>
              <c:strCache>
                <c:ptCount val="1"/>
                <c:pt idx="0">
                  <c:v>STK</c:v>
                </c:pt>
              </c:strCache>
            </c:strRef>
          </c:tx>
          <c:spPr>
            <a:ln w="317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TeamLadderPositions2!$M$13:$AK$13</c:f>
              <c:numCache>
                <c:formatCode>General</c:formatCode>
                <c:ptCount val="25"/>
                <c:pt idx="0">
                  <c:v>#N/A</c:v>
                </c:pt>
                <c:pt idx="1">
                  <c:v>15</c:v>
                </c:pt>
                <c:pt idx="2">
                  <c:v>12</c:v>
                </c:pt>
                <c:pt idx="3">
                  <c:v>7</c:v>
                </c:pt>
                <c:pt idx="4">
                  <c:v>7</c:v>
                </c:pt>
                <c:pt idx="5">
                  <c:v>9</c:v>
                </c:pt>
                <c:pt idx="6">
                  <c:v>12</c:v>
                </c:pt>
                <c:pt idx="7">
                  <c:v>13</c:v>
                </c:pt>
                <c:pt idx="8">
                  <c:v>10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11</c:v>
                </c:pt>
                <c:pt idx="13">
                  <c:v>12</c:v>
                </c:pt>
                <c:pt idx="14">
                  <c:v>14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14</c:v>
                </c:pt>
                <c:pt idx="21">
                  <c:v>14</c:v>
                </c:pt>
                <c:pt idx="22">
                  <c:v>11</c:v>
                </c:pt>
                <c:pt idx="23">
                  <c:v>11</c:v>
                </c:pt>
                <c:pt idx="24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08-41E1-9EC8-F64B99D8174B}"/>
            </c:ext>
          </c:extLst>
        </c:ser>
        <c:ser>
          <c:idx val="12"/>
          <c:order val="12"/>
          <c:tx>
            <c:strRef>
              <c:f>TeamLadderPositions2!$L$14</c:f>
              <c:strCache>
                <c:ptCount val="1"/>
                <c:pt idx="0">
                  <c:v>PAP</c:v>
                </c:pt>
              </c:strCache>
            </c:strRef>
          </c:tx>
          <c:spPr>
            <a:ln w="317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TeamLadderPositions2!$M$14:$AK$14</c:f>
              <c:numCache>
                <c:formatCode>General</c:formatCode>
                <c:ptCount val="25"/>
                <c:pt idx="0">
                  <c:v>#N/A</c:v>
                </c:pt>
                <c:pt idx="1">
                  <c:v>18</c:v>
                </c:pt>
                <c:pt idx="2">
                  <c:v>11</c:v>
                </c:pt>
                <c:pt idx="3">
                  <c:v>12</c:v>
                </c:pt>
                <c:pt idx="4">
                  <c:v>12</c:v>
                </c:pt>
                <c:pt idx="5">
                  <c:v>11</c:v>
                </c:pt>
                <c:pt idx="6">
                  <c:v>10</c:v>
                </c:pt>
                <c:pt idx="7">
                  <c:v>10</c:v>
                </c:pt>
                <c:pt idx="8">
                  <c:v>12</c:v>
                </c:pt>
                <c:pt idx="9">
                  <c:v>13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11</c:v>
                </c:pt>
                <c:pt idx="15">
                  <c:v>12</c:v>
                </c:pt>
                <c:pt idx="16">
                  <c:v>10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08-41E1-9EC8-F64B99D8174B}"/>
            </c:ext>
          </c:extLst>
        </c:ser>
        <c:ser>
          <c:idx val="13"/>
          <c:order val="13"/>
          <c:tx>
            <c:strRef>
              <c:f>TeamLadderPositions2!$L$15</c:f>
              <c:strCache>
                <c:ptCount val="1"/>
                <c:pt idx="0">
                  <c:v>MEL</c:v>
                </c:pt>
              </c:strCache>
            </c:strRef>
          </c:tx>
          <c:spPr>
            <a:ln w="317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TeamLadderPositions2!$M$15:$AK$15</c:f>
              <c:numCache>
                <c:formatCode>General</c:formatCode>
                <c:ptCount val="25"/>
                <c:pt idx="0">
                  <c:v>#N/A</c:v>
                </c:pt>
                <c:pt idx="1">
                  <c:v>10</c:v>
                </c:pt>
                <c:pt idx="2">
                  <c:v>15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14</c:v>
                </c:pt>
                <c:pt idx="11">
                  <c:v>11</c:v>
                </c:pt>
                <c:pt idx="12">
                  <c:v>12</c:v>
                </c:pt>
                <c:pt idx="13">
                  <c:v>14</c:v>
                </c:pt>
                <c:pt idx="14">
                  <c:v>15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13</c:v>
                </c:pt>
                <c:pt idx="19">
                  <c:v>13</c:v>
                </c:pt>
                <c:pt idx="20">
                  <c:v>13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08-41E1-9EC8-F64B99D8174B}"/>
            </c:ext>
          </c:extLst>
        </c:ser>
        <c:ser>
          <c:idx val="14"/>
          <c:order val="14"/>
          <c:tx>
            <c:strRef>
              <c:f>TeamLadderPositions2!$L$16</c:f>
              <c:strCache>
                <c:ptCount val="1"/>
                <c:pt idx="0">
                  <c:v>ESS</c:v>
                </c:pt>
              </c:strCache>
            </c:strRef>
          </c:tx>
          <c:spPr>
            <a:ln w="317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TeamLadderPositions2!$M$16:$AK$16</c:f>
              <c:numCache>
                <c:formatCode>General</c:formatCode>
                <c:ptCount val="25"/>
                <c:pt idx="0">
                  <c:v>#N/A</c:v>
                </c:pt>
                <c:pt idx="1">
                  <c:v>14</c:v>
                </c:pt>
                <c:pt idx="2">
                  <c:v>16</c:v>
                </c:pt>
                <c:pt idx="3">
                  <c:v>14</c:v>
                </c:pt>
                <c:pt idx="4">
                  <c:v>14</c:v>
                </c:pt>
                <c:pt idx="5">
                  <c:v>13</c:v>
                </c:pt>
                <c:pt idx="6">
                  <c:v>11</c:v>
                </c:pt>
                <c:pt idx="7">
                  <c:v>12</c:v>
                </c:pt>
                <c:pt idx="8">
                  <c:v>11</c:v>
                </c:pt>
                <c:pt idx="9">
                  <c:v>9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12</c:v>
                </c:pt>
                <c:pt idx="15">
                  <c:v>13</c:v>
                </c:pt>
                <c:pt idx="16">
                  <c:v>13</c:v>
                </c:pt>
                <c:pt idx="17">
                  <c:v>13</c:v>
                </c:pt>
                <c:pt idx="18">
                  <c:v>14</c:v>
                </c:pt>
                <c:pt idx="19">
                  <c:v>14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08-41E1-9EC8-F64B99D8174B}"/>
            </c:ext>
          </c:extLst>
        </c:ser>
        <c:ser>
          <c:idx val="15"/>
          <c:order val="15"/>
          <c:tx>
            <c:strRef>
              <c:f>TeamLadderPositions2!$L$17</c:f>
              <c:strCache>
                <c:ptCount val="1"/>
                <c:pt idx="0">
                  <c:v>KAN</c:v>
                </c:pt>
              </c:strCache>
            </c:strRef>
          </c:tx>
          <c:spPr>
            <a:ln w="317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TeamLadderPositions2!$M$17:$AK$17</c:f>
              <c:numCache>
                <c:formatCode>General</c:formatCode>
                <c:ptCount val="25"/>
                <c:pt idx="0">
                  <c:v>#N/A</c:v>
                </c:pt>
                <c:pt idx="1">
                  <c:v>12</c:v>
                </c:pt>
                <c:pt idx="2">
                  <c:v>8</c:v>
                </c:pt>
                <c:pt idx="3">
                  <c:v>10</c:v>
                </c:pt>
                <c:pt idx="4">
                  <c:v>13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  <c:pt idx="11">
                  <c:v>17</c:v>
                </c:pt>
                <c:pt idx="12">
                  <c:v>17</c:v>
                </c:pt>
                <c:pt idx="13">
                  <c:v>16</c:v>
                </c:pt>
                <c:pt idx="14">
                  <c:v>16</c:v>
                </c:pt>
                <c:pt idx="15">
                  <c:v>16</c:v>
                </c:pt>
                <c:pt idx="16">
                  <c:v>16</c:v>
                </c:pt>
                <c:pt idx="17">
                  <c:v>16</c:v>
                </c:pt>
                <c:pt idx="18">
                  <c:v>16</c:v>
                </c:pt>
                <c:pt idx="19">
                  <c:v>17</c:v>
                </c:pt>
                <c:pt idx="20">
                  <c:v>17</c:v>
                </c:pt>
                <c:pt idx="21">
                  <c:v>17</c:v>
                </c:pt>
                <c:pt idx="22">
                  <c:v>17</c:v>
                </c:pt>
                <c:pt idx="23">
                  <c:v>16</c:v>
                </c:pt>
                <c:pt idx="24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08-41E1-9EC8-F64B99D8174B}"/>
            </c:ext>
          </c:extLst>
        </c:ser>
        <c:ser>
          <c:idx val="16"/>
          <c:order val="16"/>
          <c:tx>
            <c:strRef>
              <c:f>TeamLadderPositions2!$L$18</c:f>
              <c:strCache>
                <c:ptCount val="1"/>
                <c:pt idx="0">
                  <c:v>RIC</c:v>
                </c:pt>
              </c:strCache>
            </c:strRef>
          </c:tx>
          <c:spPr>
            <a:ln w="317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TeamLadderPositions2!$M$18:$AK$18</c:f>
              <c:numCache>
                <c:formatCode>General</c:formatCode>
                <c:ptCount val="25"/>
                <c:pt idx="0">
                  <c:v>#N/A</c:v>
                </c:pt>
                <c:pt idx="1">
                  <c:v>7</c:v>
                </c:pt>
                <c:pt idx="2">
                  <c:v>13</c:v>
                </c:pt>
                <c:pt idx="3">
                  <c:v>15</c:v>
                </c:pt>
                <c:pt idx="4">
                  <c:v>15</c:v>
                </c:pt>
                <c:pt idx="5">
                  <c:v>16</c:v>
                </c:pt>
                <c:pt idx="6">
                  <c:v>15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16</c:v>
                </c:pt>
                <c:pt idx="13">
                  <c:v>17</c:v>
                </c:pt>
                <c:pt idx="14">
                  <c:v>17</c:v>
                </c:pt>
                <c:pt idx="15">
                  <c:v>17</c:v>
                </c:pt>
                <c:pt idx="16">
                  <c:v>17</c:v>
                </c:pt>
                <c:pt idx="17">
                  <c:v>17</c:v>
                </c:pt>
                <c:pt idx="18">
                  <c:v>17</c:v>
                </c:pt>
                <c:pt idx="19">
                  <c:v>16</c:v>
                </c:pt>
                <c:pt idx="20">
                  <c:v>16</c:v>
                </c:pt>
                <c:pt idx="21">
                  <c:v>16</c:v>
                </c:pt>
                <c:pt idx="22">
                  <c:v>16</c:v>
                </c:pt>
                <c:pt idx="23">
                  <c:v>17</c:v>
                </c:pt>
                <c:pt idx="2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08-41E1-9EC8-F64B99D8174B}"/>
            </c:ext>
          </c:extLst>
        </c:ser>
        <c:ser>
          <c:idx val="17"/>
          <c:order val="17"/>
          <c:tx>
            <c:strRef>
              <c:f>TeamLadderPositions2!$L$19</c:f>
              <c:strCache>
                <c:ptCount val="1"/>
                <c:pt idx="0">
                  <c:v>WCE</c:v>
                </c:pt>
              </c:strCache>
            </c:strRef>
          </c:tx>
          <c:spPr>
            <a:ln w="317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TeamLadderPositions2!$M$1:$AK$1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TeamLadderPositions2!$M$19:$AK$19</c:f>
              <c:numCache>
                <c:formatCode>General</c:formatCode>
                <c:ptCount val="25"/>
                <c:pt idx="0">
                  <c:v>#N/A</c:v>
                </c:pt>
                <c:pt idx="1">
                  <c:v>17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  <c:pt idx="11">
                  <c:v>18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18</c:v>
                </c:pt>
                <c:pt idx="17">
                  <c:v>18</c:v>
                </c:pt>
                <c:pt idx="18">
                  <c:v>18</c:v>
                </c:pt>
                <c:pt idx="19">
                  <c:v>18</c:v>
                </c:pt>
                <c:pt idx="20">
                  <c:v>18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08-41E1-9EC8-F64B99D817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78500592"/>
        <c:axId val="278501008"/>
      </c:lineChart>
      <c:catAx>
        <c:axId val="278500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Round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8501008"/>
        <c:crosses val="max"/>
        <c:auto val="1"/>
        <c:lblAlgn val="ctr"/>
        <c:lblOffset val="100"/>
        <c:noMultiLvlLbl val="0"/>
      </c:catAx>
      <c:valAx>
        <c:axId val="278501008"/>
        <c:scaling>
          <c:orientation val="maxMin"/>
          <c:max val="18"/>
          <c:min val="1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Ladder Position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2785005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512905066821582"/>
          <c:y val="6.2495156858554592E-2"/>
          <c:w val="6.6676402619803038E-2"/>
          <c:h val="0.8728680923229853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29169ED-C1CB-40E2-B768-2395EA8C2BFF}">
  <sheetPr codeName="Chart6">
    <tabColor theme="9" tint="0.59999389629810485"/>
  </sheetPr>
  <sheetViews>
    <sheetView zoomScale="145" workbookViewId="0"/>
  </sheetViews>
  <pageMargins left="0.7" right="0.7" top="0.75" bottom="0.75" header="0.3" footer="0.3"/>
  <pageSetup paperSize="9" orientation="landscape" r:id="rId1"/>
  <drawing r:id="rId2"/>
</chartsheet>
</file>

<file path=xl/ctrlProps/ctrlProp1.xml><?xml version="1.0" encoding="utf-8"?>
<formControlPr xmlns="http://schemas.microsoft.com/office/spreadsheetml/2009/9/main" objectType="Drop" dropStyle="combo" dx="22" fmlaLink="$D$7" fmlaRange="Groups!$B$2:$B$36" noThreeD="1" sel="25" val="17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6</xdr:row>
          <xdr:rowOff>260350</xdr:rowOff>
        </xdr:from>
        <xdr:to>
          <xdr:col>21</xdr:col>
          <xdr:colOff>457200</xdr:colOff>
          <xdr:row>8</xdr:row>
          <xdr:rowOff>0</xdr:rowOff>
        </xdr:to>
        <xdr:sp macro="" textlink="">
          <xdr:nvSpPr>
            <xdr:cNvPr id="88071" name="Drop Down 7" hidden="1">
              <a:extLst>
                <a:ext uri="{63B3BB69-23CF-44E3-9099-C40C66FF867C}">
                  <a14:compatExt spid="_x0000_s88071"/>
                </a:ext>
                <a:ext uri="{FF2B5EF4-FFF2-40B4-BE49-F238E27FC236}">
                  <a16:creationId xmlns:a16="http://schemas.microsoft.com/office/drawing/2014/main" id="{00000000-0008-0000-0200-000007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417909</xdr:colOff>
      <xdr:row>13</xdr:row>
      <xdr:rowOff>185738</xdr:rowOff>
    </xdr:from>
    <xdr:to>
      <xdr:col>18</xdr:col>
      <xdr:colOff>260746</xdr:colOff>
      <xdr:row>26</xdr:row>
      <xdr:rowOff>147638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757" cy="6071040"/>
    <xdr:graphicFrame macro="">
      <xdr:nvGraphicFramePr>
        <xdr:cNvPr id="16" name="Chart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raig Owens" id="{8773ED8B-D31F-46C0-B586-7A011C160A1B}" userId="S::Craig.Owens@mottmac.com::d21bcaa0-9556-42cc-ba98-49f72fbbae35" providerId="AD"/>
  <person displayName="Craig Owens" id="{5953135A-3D79-43F5-8917-CCB14B566D4E}" userId="S::craig.owens@globalpowerenergy.com.au::a0a9c818-06de-4910-9bbb-3b746695de51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3B16A05-0867-4AAE-BC84-5268F70A18DC}" name="Groups" displayName="Groups" ref="A1:E27" totalsRowShown="0">
  <autoFilter ref="A1:E27" xr:uid="{E3B16A05-0867-4AAE-BC84-5268F70A18DC}"/>
  <tableColumns count="5">
    <tableColumn id="1" xr3:uid="{7D5F45CC-E583-45AA-931F-F6AC2F9CA340}" name="GroupID"/>
    <tableColumn id="2" xr3:uid="{D1EEDE98-075F-46B3-B9D1-E022EFF6ABFF}" name="GroupName" dataDxfId="94"/>
    <tableColumn id="3" xr3:uid="{757F1CA1-D531-4AFF-ABF5-3D505FC2FA34}" name="Active"/>
    <tableColumn id="4" xr3:uid="{4C31A9C1-3873-4B48-939D-9AF9C520E9DB}" name="EnteredDate" dataDxfId="93"/>
    <tableColumn id="5" xr3:uid="{88997879-AB8F-441E-8700-5D942C7E2540}" name="IncludeInGroupChallenge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A8428EB-5F63-4F41-B80B-F76F49C3B08E}" name="zTippingResultsByGroup" displayName="zTippingResultsByGroup" ref="A1:AB159" totalsRowShown="0">
  <tableColumns count="28">
    <tableColumn id="1" xr3:uid="{CDD8A117-A83F-467A-9B83-DF953FEB5ED0}" name="IncludeInGroup"/>
    <tableColumn id="2" xr3:uid="{83E956D8-6EF6-427D-ADC6-6808E54A3BBE}" name="SendGroup"/>
    <tableColumn id="3" xr3:uid="{8C4B2F39-E3E2-467C-BCC3-82E2BB5478FE}" name="GroupID"/>
    <tableColumn id="4" xr3:uid="{8E98E399-965B-48BD-933B-93B4B59D291F}" name="GroupName" dataDxfId="92"/>
    <tableColumn id="5" xr3:uid="{6AAABDFB-554F-45EC-8C6F-C7F3B3F4F61E}" name="Active"/>
    <tableColumn id="6" xr3:uid="{35A74BF0-67F2-4A83-9369-38EB728E18F0}" name="TipperID"/>
    <tableColumn id="7" xr3:uid="{16E7E640-7C8F-4292-A748-2E54156FC17F}" name="FirstName" dataDxfId="91"/>
    <tableColumn id="8" xr3:uid="{CA57353C-9132-4DB5-BC5D-0A96C0D08B99}" name="Surname" dataDxfId="90"/>
    <tableColumn id="9" xr3:uid="{95F4D036-AF3B-48F7-95B2-18566E7ED59E}" name="TipsCorrect"/>
    <tableColumn id="10" xr3:uid="{AFC08596-04E3-44D9-BA6C-B5ABD5076696}" name="WildcardTips"/>
    <tableColumn id="11" xr3:uid="{40F3636B-86B8-4DE1-8750-1FDD43DEC440}" name="TotalPoints"/>
    <tableColumn id="12" xr3:uid="{BC82B5F9-9FAE-41A6-A33D-ECDFB4D94C4F}" name="PercentTipped"/>
    <tableColumn id="13" xr3:uid="{5283016A-E986-43CA-8A52-18FE0B6ED098}" name="Gender" dataDxfId="89"/>
    <tableColumn id="14" xr3:uid="{76166202-DAEF-415E-83D9-2BCBBC8D289A}" name="Region" dataDxfId="88"/>
    <tableColumn id="15" xr3:uid="{2D5DECE2-07CA-4EC1-B6CE-90B184DA0DAF}" name="TeamFollowed"/>
    <tableColumn id="16" xr3:uid="{B6B4224E-5C3B-414B-A526-ECF65C97452C}" name="Company" dataDxfId="87"/>
    <tableColumn id="17" xr3:uid="{533A32D2-F636-491C-BC61-714BAFDC03C8}" name="JustRand"/>
    <tableColumn id="18" xr3:uid="{D50F9215-D326-4488-B011-389AD3DE3004}" name="TipsEntered"/>
    <tableColumn id="19" xr3:uid="{67707AB9-AC21-41CE-9C74-13DD403EEB24}" name="TotalPointsGame1"/>
    <tableColumn id="20" xr3:uid="{40E26267-204E-42F6-A4A8-F78B79894AF1}" name="WildcardThisRound"/>
    <tableColumn id="21" xr3:uid="{922ADB6F-3BF5-4B2F-9AF0-72220BB8CC44}" name="LastPos"/>
    <tableColumn id="22" xr3:uid="{AFB5474D-0BE0-4809-B8B2-BE2DC06C76F0}" name="PrizesWon"/>
    <tableColumn id="23" xr3:uid="{56617A2A-FE09-47FC-B726-512286E229B2}" name="HasPaid"/>
    <tableColumn id="24" xr3:uid="{B2673565-8A27-4B00-844F-6B28C5E26063}" name="LadderTipsCorrect"/>
    <tableColumn id="25" xr3:uid="{41CF8D5F-5A2D-43D0-A98F-0231D29B1451}" name="LadderTipsCorrectThisRound"/>
    <tableColumn id="26" xr3:uid="{072F643C-A14B-4AB0-AEBF-1E52D6C40085}" name="NumMatches"/>
    <tableColumn id="27" xr3:uid="{92282E00-84B1-41B7-B650-400C86097CC4}" name="ThisRoundTippingPoints"/>
    <tableColumn id="28" xr3:uid="{BADF29BA-AD24-4650-8183-304DE4C5F16D}" name="ThisRoundPowerTippingPoints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D292888-7A35-4322-9CC8-8486A13BC0F5}" name="TeamLadderPositions__3" displayName="TeamLadderPositions__3" ref="A1:F437" totalsRowShown="0">
  <autoFilter ref="A1:F437" xr:uid="{5D292888-7A35-4322-9CC8-8486A13BC0F5}"/>
  <tableColumns count="6">
    <tableColumn id="1" xr3:uid="{2DC55418-8302-4AE3-AB1E-55AAAD8DEE72}" name="TeamLadderID"/>
    <tableColumn id="2" xr3:uid="{A2CBB472-17DA-41AB-B369-6BA9CA3187E4}" name="TeamID"/>
    <tableColumn id="3" xr3:uid="{4A7F34DB-2D2E-4E96-9BB0-215D04C41897}" name="RoundNum"/>
    <tableColumn id="4" xr3:uid="{9D87DF61-2EE9-4B80-A1DC-80BE095A196B}" name="LadderPos"/>
    <tableColumn id="5" xr3:uid="{2DF0D671-4CF6-429B-9C71-A7909D23029D}" name="CompetitionPoints"/>
    <tableColumn id="6" xr3:uid="{316A87C4-6E43-4EE1-AF43-E2EF4149A222}" name="Include" dataDxfId="8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0" dT="2025-08-25T00:41:34.90" personId="{5953135A-3D79-43F5-8917-CCB14B566D4E}" id="{6CFEDF37-FC29-42DD-9EA0-259A6D95F8FF}">
    <text>A one off adjustment in 2025 round 24.
Those that played the wildcard in round 24 and picked the winner in the Gold Coast Essendoin game get 1 point taken off their wildcard and total score.
This is to implement the rule that the final game does not count for wildcard in this weird 10 game round.</text>
  </threadedComment>
  <threadedComment ref="R10" dT="2023-04-10T10:38:17.85" personId="{8773ED8B-D31F-46C0-B586-7A011C160A1B}" id="{5985AD1D-4BFA-4165-8C47-06BD4C38D769}">
    <text>Bold text = Wildcard this round
Grey text = Wildcard earlier in the year</text>
  </threadedComment>
  <threadedComment ref="AF10" dT="2022-04-05T03:03:01.84" personId="{8773ED8B-D31F-46C0-B586-7A011C160A1B}" id="{14E8C13D-922C-420D-89C7-74FD46F05AAB}">
    <text>Blue = Backed their team,
Yellow = Ducked their team,
Bold = their team won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U9" dT="2022-04-05T03:03:01.84" personId="{8773ED8B-D31F-46C0-B586-7A011C160A1B}" id="{FE3C3AD9-70D9-4221-9CF5-AE2CC9927622}">
    <text>Blue = Backed their team,
Yellow = Ducked their team,
Bold = their team won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I13" dT="2022-04-05T03:03:01.84" personId="{8773ED8B-D31F-46C0-B586-7A011C160A1B}" id="{1DEF924F-655F-42C9-88F1-A483482ACABA}">
    <text>Blue = Backed their team,
Yellow = Ducked their team,
Bold = their team won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2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0403E39-E02D-42E4-9D8C-89390985A63D}">
  <we:reference id="WA200003696" version="1.3.0.0" store="Omex" storeType="OMEX"/>
  <we:alternateReferences>
    <we:reference id="WA200003696" version="1.3.0.0" store="WA200003696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microsoft.com/office/2017/10/relationships/threadedComment" Target="../threadedComments/threadedComment3.xml"/><Relationship Id="rId5" Type="http://schemas.openxmlformats.org/officeDocument/2006/relationships/comments" Target="../comments3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46C1-4DCB-4EBA-BC05-FCF7E78BA11F}">
  <sheetPr codeName="Sheet21">
    <tabColor theme="9" tint="0.59999389629810485"/>
    <pageSetUpPr fitToPage="1"/>
  </sheetPr>
  <dimension ref="A1:AR179"/>
  <sheetViews>
    <sheetView tabSelected="1" topLeftCell="N5" workbookViewId="0">
      <pane xSplit="2" ySplit="6" topLeftCell="P11" activePane="bottomRight" state="frozen"/>
      <selection activeCell="N5" sqref="N5"/>
      <selection pane="topRight" activeCell="P5" sqref="P5"/>
      <selection pane="bottomLeft" activeCell="N11" sqref="N11"/>
      <selection pane="bottomRight" activeCell="A5" sqref="A5:AQ5"/>
    </sheetView>
  </sheetViews>
  <sheetFormatPr defaultColWidth="9.1796875" defaultRowHeight="14.5" outlineLevelRow="1" outlineLevelCol="1" x14ac:dyDescent="0.35"/>
  <cols>
    <col min="1" max="1" width="9.1796875" style="4" hidden="1" customWidth="1" outlineLevel="1"/>
    <col min="2" max="11" width="9.1796875" hidden="1" customWidth="1" outlineLevel="1"/>
    <col min="12" max="13" width="9.1796875" style="4" hidden="1" customWidth="1" outlineLevel="1"/>
    <col min="14" max="14" width="6.7265625" style="5" bestFit="1" customWidth="1" collapsed="1"/>
    <col min="15" max="15" width="5.81640625" style="5" customWidth="1"/>
    <col min="16" max="16" width="22.54296875" style="4" customWidth="1"/>
    <col min="17" max="17" width="8.81640625" style="22" bestFit="1" customWidth="1"/>
    <col min="18" max="18" width="10.1796875" style="22" bestFit="1" customWidth="1"/>
    <col min="19" max="19" width="9.26953125" style="22" bestFit="1" customWidth="1"/>
    <col min="20" max="20" width="9.26953125" style="23" bestFit="1" customWidth="1"/>
    <col min="21" max="22" width="4.26953125" style="5" bestFit="1" customWidth="1"/>
    <col min="23" max="23" width="4.54296875" style="5" customWidth="1"/>
    <col min="24" max="24" width="16.54296875" style="4" hidden="1" customWidth="1" outlineLevel="1"/>
    <col min="25" max="25" width="9.1796875" style="4" hidden="1" customWidth="1" outlineLevel="1"/>
    <col min="26" max="26" width="9.26953125" style="63" bestFit="1" customWidth="1" collapsed="1"/>
    <col min="27" max="28" width="9.1796875" style="4" hidden="1" customWidth="1" outlineLevel="1"/>
    <col min="29" max="29" width="8.7265625" style="5" bestFit="1" customWidth="1" collapsed="1"/>
    <col min="30" max="30" width="9.1796875" style="4" hidden="1" customWidth="1" outlineLevel="1"/>
    <col min="31" max="31" width="9.81640625" style="22" bestFit="1" customWidth="1" collapsed="1"/>
    <col min="32" max="32" width="11.1796875" style="5" customWidth="1"/>
    <col min="33" max="34" width="9.1796875" style="5" hidden="1" customWidth="1" outlineLevel="1"/>
    <col min="35" max="35" width="7.54296875" style="5" customWidth="1" collapsed="1"/>
    <col min="36" max="43" width="7.54296875" style="5" customWidth="1"/>
    <col min="44" max="16384" width="9.1796875" style="4"/>
  </cols>
  <sheetData>
    <row r="1" spans="1:44" hidden="1" outlineLevel="1" x14ac:dyDescent="0.35">
      <c r="B1" s="4"/>
      <c r="C1" s="4"/>
      <c r="D1" s="4"/>
      <c r="E1" s="4"/>
      <c r="F1" s="4"/>
      <c r="G1" s="4"/>
      <c r="H1" s="4"/>
      <c r="I1" s="4"/>
      <c r="J1" s="4"/>
      <c r="K1" s="4"/>
      <c r="AI1" s="5" t="s">
        <v>373</v>
      </c>
      <c r="AJ1" s="5" t="s">
        <v>372</v>
      </c>
      <c r="AK1" s="5" t="s">
        <v>366</v>
      </c>
      <c r="AL1" s="5" t="s">
        <v>365</v>
      </c>
      <c r="AM1" s="5" t="s">
        <v>371</v>
      </c>
      <c r="AN1" s="5" t="s">
        <v>370</v>
      </c>
      <c r="AO1" s="5" t="s">
        <v>382</v>
      </c>
      <c r="AP1" s="5" t="s">
        <v>368</v>
      </c>
      <c r="AQ1" s="5" t="s">
        <v>369</v>
      </c>
      <c r="AR1" s="4" t="s">
        <v>381</v>
      </c>
    </row>
    <row r="2" spans="1:44" s="53" customFormat="1" hidden="1" outlineLevel="1" x14ac:dyDescent="0.35">
      <c r="A2" s="53">
        <v>7</v>
      </c>
      <c r="B2" s="53">
        <v>24</v>
      </c>
      <c r="C2" s="53">
        <v>6</v>
      </c>
      <c r="E2" s="53" t="b">
        <v>1</v>
      </c>
      <c r="G2" s="53">
        <v>16</v>
      </c>
      <c r="H2" s="53">
        <v>267</v>
      </c>
      <c r="I2" s="74">
        <v>161</v>
      </c>
      <c r="N2" s="71"/>
      <c r="O2" s="71"/>
      <c r="Q2" s="72"/>
      <c r="R2" s="72"/>
      <c r="S2" s="72"/>
      <c r="T2" s="73"/>
      <c r="U2" s="71"/>
      <c r="V2" s="71"/>
      <c r="W2" s="71"/>
      <c r="Z2" s="74"/>
      <c r="AC2" s="71"/>
      <c r="AE2" s="72"/>
      <c r="AF2" s="71"/>
      <c r="AG2" s="71"/>
      <c r="AH2" s="71"/>
      <c r="AI2" s="71">
        <v>2955</v>
      </c>
      <c r="AJ2" s="71">
        <v>2954</v>
      </c>
      <c r="AK2" s="71">
        <v>2960</v>
      </c>
      <c r="AL2" s="71">
        <v>2957</v>
      </c>
      <c r="AM2" s="71">
        <v>2958</v>
      </c>
      <c r="AN2" s="71">
        <v>2961</v>
      </c>
      <c r="AO2" s="71">
        <v>2956</v>
      </c>
      <c r="AP2" s="71">
        <v>2959</v>
      </c>
      <c r="AQ2" s="71">
        <v>2953</v>
      </c>
      <c r="AR2" s="53">
        <v>2757</v>
      </c>
    </row>
    <row r="3" spans="1:44" s="53" customFormat="1" hidden="1" outlineLevel="1" x14ac:dyDescent="0.35">
      <c r="A3" s="53" t="s">
        <v>700</v>
      </c>
      <c r="N3" s="71"/>
      <c r="O3" s="71"/>
      <c r="Q3" s="72"/>
      <c r="R3" s="72"/>
      <c r="S3" s="72"/>
      <c r="T3" s="73"/>
      <c r="U3" s="71"/>
      <c r="V3" s="71"/>
      <c r="W3" s="71"/>
      <c r="Z3" s="74"/>
      <c r="AC3" s="71"/>
      <c r="AE3" s="72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</row>
    <row r="4" spans="1:44" s="53" customFormat="1" hidden="1" outlineLevel="1" x14ac:dyDescent="0.35">
      <c r="A4" s="53" t="s">
        <v>700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75"/>
      <c r="Q4" s="69"/>
      <c r="R4" s="76"/>
      <c r="S4" s="76"/>
      <c r="T4" s="76"/>
      <c r="U4" s="76"/>
      <c r="V4" s="76"/>
      <c r="W4" s="76"/>
      <c r="X4" s="69"/>
      <c r="Y4" s="69"/>
      <c r="Z4" s="77"/>
      <c r="AA4" s="69"/>
      <c r="AB4" s="69"/>
      <c r="AC4" s="69"/>
      <c r="AD4" s="69"/>
      <c r="AE4" s="77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</row>
    <row r="5" spans="1:44" ht="21" customHeight="1" collapsed="1" x14ac:dyDescent="0.45">
      <c r="A5" s="181" t="s">
        <v>701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</row>
    <row r="6" spans="1:44" ht="15.5" x14ac:dyDescent="0.35">
      <c r="B6" s="4"/>
      <c r="C6" s="4"/>
      <c r="D6" s="4"/>
      <c r="E6" s="4"/>
      <c r="F6" s="4"/>
      <c r="G6" s="4"/>
      <c r="H6" s="4"/>
      <c r="I6" s="4"/>
      <c r="J6" s="4"/>
      <c r="K6" s="4"/>
      <c r="N6" s="65"/>
      <c r="O6" s="65"/>
      <c r="P6" s="117" t="s">
        <v>702</v>
      </c>
      <c r="Q6" s="95"/>
      <c r="R6" s="95"/>
      <c r="S6" s="96"/>
      <c r="T6" s="5"/>
      <c r="AC6" s="4"/>
    </row>
    <row r="7" spans="1:44" ht="15.5" x14ac:dyDescent="0.35">
      <c r="B7" s="4"/>
      <c r="C7" s="4"/>
      <c r="D7" s="4"/>
      <c r="E7" s="4"/>
      <c r="F7" s="4"/>
      <c r="G7" s="4"/>
      <c r="H7" s="4"/>
      <c r="I7" s="4"/>
      <c r="J7" s="4"/>
      <c r="K7" s="4"/>
      <c r="N7" s="65"/>
      <c r="O7" s="65"/>
      <c r="P7" s="16" t="s">
        <v>700</v>
      </c>
      <c r="Q7" s="24"/>
      <c r="R7" s="24"/>
      <c r="S7" s="25"/>
      <c r="T7" s="5"/>
      <c r="AC7" s="4"/>
    </row>
    <row r="8" spans="1:44" ht="15.5" x14ac:dyDescent="0.35">
      <c r="B8" s="4"/>
      <c r="C8" s="4"/>
      <c r="D8" s="4"/>
      <c r="E8" s="4"/>
      <c r="F8" s="4"/>
      <c r="G8" s="4"/>
      <c r="H8" s="4"/>
      <c r="I8" s="4"/>
      <c r="J8" s="4"/>
      <c r="K8" s="4"/>
      <c r="P8" s="66"/>
      <c r="Q8" s="5"/>
      <c r="R8" s="5"/>
      <c r="S8" s="5"/>
      <c r="T8" s="5"/>
      <c r="AC8" s="4"/>
    </row>
    <row r="9" spans="1:44" hidden="1" outlineLevel="1" x14ac:dyDescent="0.3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4"/>
      <c r="Q9" s="13"/>
      <c r="R9" s="15"/>
      <c r="S9" s="15"/>
      <c r="T9" s="15"/>
      <c r="U9" s="15"/>
      <c r="V9" s="15"/>
      <c r="W9" s="15"/>
      <c r="X9" s="13"/>
      <c r="Y9" s="13"/>
      <c r="Z9" s="64"/>
      <c r="AA9" s="13"/>
      <c r="AB9" s="13"/>
      <c r="AC9" s="13"/>
      <c r="AD9" s="13"/>
      <c r="AE9" s="64"/>
    </row>
    <row r="10" spans="1:44" s="7" customFormat="1" ht="52.5" collapsed="1" x14ac:dyDescent="0.35">
      <c r="A10" s="6" t="s">
        <v>19</v>
      </c>
      <c r="B10" s="6" t="s">
        <v>20</v>
      </c>
      <c r="C10" s="6" t="s">
        <v>21</v>
      </c>
      <c r="D10" s="6" t="s">
        <v>22</v>
      </c>
      <c r="E10" s="6" t="s">
        <v>23</v>
      </c>
      <c r="F10" s="6" t="s">
        <v>388</v>
      </c>
      <c r="G10" s="6" t="s">
        <v>24</v>
      </c>
      <c r="H10" s="6" t="s">
        <v>25</v>
      </c>
      <c r="I10" s="6" t="s">
        <v>26</v>
      </c>
      <c r="J10" s="6" t="s">
        <v>27</v>
      </c>
      <c r="K10" s="6" t="s">
        <v>28</v>
      </c>
      <c r="L10" s="6" t="s">
        <v>29</v>
      </c>
      <c r="M10" s="6"/>
      <c r="N10" s="118" t="s">
        <v>0</v>
      </c>
      <c r="O10" s="119"/>
      <c r="P10" s="120" t="s">
        <v>30</v>
      </c>
      <c r="Q10" s="121" t="s">
        <v>31</v>
      </c>
      <c r="R10" s="121" t="s">
        <v>32</v>
      </c>
      <c r="S10" s="121" t="s">
        <v>33</v>
      </c>
      <c r="T10" s="122" t="s">
        <v>34</v>
      </c>
      <c r="U10" s="123" t="s">
        <v>35</v>
      </c>
      <c r="V10" s="123" t="s">
        <v>36</v>
      </c>
      <c r="W10" s="123" t="s">
        <v>37</v>
      </c>
      <c r="X10" s="124" t="s">
        <v>38</v>
      </c>
      <c r="Y10" s="124" t="s">
        <v>39</v>
      </c>
      <c r="Z10" s="125" t="s">
        <v>40</v>
      </c>
      <c r="AA10" s="124" t="s">
        <v>41</v>
      </c>
      <c r="AB10" s="124" t="s">
        <v>42</v>
      </c>
      <c r="AC10" s="119" t="s">
        <v>43</v>
      </c>
      <c r="AD10" s="124" t="s">
        <v>44</v>
      </c>
      <c r="AE10" s="121" t="s">
        <v>45</v>
      </c>
      <c r="AF10" s="119" t="s">
        <v>46</v>
      </c>
      <c r="AG10" s="126" t="s">
        <v>47</v>
      </c>
      <c r="AH10" s="126" t="s">
        <v>48</v>
      </c>
      <c r="AI10" s="119" t="s">
        <v>427</v>
      </c>
      <c r="AJ10" s="119" t="s">
        <v>428</v>
      </c>
      <c r="AK10" s="119" t="s">
        <v>429</v>
      </c>
      <c r="AL10" s="119" t="s">
        <v>430</v>
      </c>
      <c r="AM10" s="119" t="s">
        <v>431</v>
      </c>
      <c r="AN10" s="119" t="s">
        <v>432</v>
      </c>
      <c r="AO10" s="119" t="s">
        <v>433</v>
      </c>
      <c r="AP10" s="119" t="s">
        <v>434</v>
      </c>
      <c r="AQ10" s="127" t="s">
        <v>435</v>
      </c>
      <c r="AR10" s="127" t="s">
        <v>699</v>
      </c>
    </row>
    <row r="11" spans="1:44" x14ac:dyDescent="0.35">
      <c r="A11" s="8">
        <v>78</v>
      </c>
      <c r="B11" s="8" t="b">
        <v>1</v>
      </c>
      <c r="C11" s="8" t="b">
        <v>1</v>
      </c>
      <c r="D11" s="8" t="b">
        <v>1</v>
      </c>
      <c r="E11" s="8" t="b">
        <v>0</v>
      </c>
      <c r="F11" s="8">
        <v>0</v>
      </c>
      <c r="G11" s="8">
        <v>1</v>
      </c>
      <c r="H11" s="8">
        <v>0</v>
      </c>
      <c r="I11" s="8">
        <v>1</v>
      </c>
      <c r="J11" s="8" t="b">
        <v>1</v>
      </c>
      <c r="K11" s="8" t="b">
        <v>0</v>
      </c>
      <c r="L11" s="8">
        <v>1</v>
      </c>
      <c r="M11" s="8"/>
      <c r="N11" s="19">
        <v>1</v>
      </c>
      <c r="O11" s="92" t="s">
        <v>50</v>
      </c>
      <c r="P11" s="8" t="s">
        <v>409</v>
      </c>
      <c r="Q11" s="17">
        <v>8</v>
      </c>
      <c r="R11" s="17">
        <v>9</v>
      </c>
      <c r="S11" s="17">
        <v>166</v>
      </c>
      <c r="T11" s="26">
        <v>0.75845410628019327</v>
      </c>
      <c r="U11" s="17" t="s">
        <v>436</v>
      </c>
      <c r="V11" s="17" t="s">
        <v>450</v>
      </c>
      <c r="W11" s="17" t="s">
        <v>438</v>
      </c>
      <c r="X11" s="85">
        <v>775363239</v>
      </c>
      <c r="Y11" s="78" t="b">
        <v>1</v>
      </c>
      <c r="Z11" s="8" t="s">
        <v>50</v>
      </c>
      <c r="AA11" s="10" t="b">
        <v>1</v>
      </c>
      <c r="AB11" s="10" t="b">
        <v>0</v>
      </c>
      <c r="AC11" s="11" t="s">
        <v>50</v>
      </c>
      <c r="AD11" s="86" t="b">
        <v>0</v>
      </c>
      <c r="AE11" s="17">
        <v>130</v>
      </c>
      <c r="AF11" s="11" t="s">
        <v>379</v>
      </c>
      <c r="AG11" s="87" t="b">
        <v>0</v>
      </c>
      <c r="AH11" s="87" t="b">
        <v>0</v>
      </c>
      <c r="AI11" s="11" t="s">
        <v>373</v>
      </c>
      <c r="AJ11" s="11" t="s">
        <v>372</v>
      </c>
      <c r="AK11" s="11" t="s">
        <v>381</v>
      </c>
      <c r="AL11" s="11" t="s">
        <v>365</v>
      </c>
      <c r="AM11" s="11" t="s">
        <v>371</v>
      </c>
      <c r="AN11" s="11" t="s">
        <v>370</v>
      </c>
      <c r="AO11" s="11" t="s">
        <v>382</v>
      </c>
      <c r="AP11" s="11" t="s">
        <v>376</v>
      </c>
      <c r="AQ11" s="18" t="s">
        <v>369</v>
      </c>
      <c r="AR11" s="18" t="s">
        <v>381</v>
      </c>
    </row>
    <row r="12" spans="1:44" x14ac:dyDescent="0.35">
      <c r="A12" s="8">
        <v>166</v>
      </c>
      <c r="B12" s="8" t="b">
        <v>1</v>
      </c>
      <c r="C12" s="8" t="b">
        <v>1</v>
      </c>
      <c r="D12" s="8" t="b">
        <v>1</v>
      </c>
      <c r="E12" s="8" t="b">
        <v>0</v>
      </c>
      <c r="F12" s="8">
        <v>0</v>
      </c>
      <c r="G12" s="8">
        <v>2</v>
      </c>
      <c r="H12" s="8">
        <v>0</v>
      </c>
      <c r="I12" s="8">
        <v>1</v>
      </c>
      <c r="J12" s="8" t="b">
        <v>0</v>
      </c>
      <c r="K12" s="8" t="b">
        <v>0</v>
      </c>
      <c r="L12" s="8">
        <v>2</v>
      </c>
      <c r="M12" s="8"/>
      <c r="N12" s="19">
        <v>2</v>
      </c>
      <c r="O12" s="92" t="s">
        <v>50</v>
      </c>
      <c r="P12" s="8" t="s">
        <v>520</v>
      </c>
      <c r="Q12" s="17">
        <v>8</v>
      </c>
      <c r="R12" s="17">
        <v>9</v>
      </c>
      <c r="S12" s="17">
        <v>164</v>
      </c>
      <c r="T12" s="26">
        <v>0.74879227053140096</v>
      </c>
      <c r="U12" s="12" t="s">
        <v>436</v>
      </c>
      <c r="V12" s="12" t="s">
        <v>450</v>
      </c>
      <c r="W12" s="12" t="s">
        <v>438</v>
      </c>
      <c r="X12" s="85">
        <v>1925680134</v>
      </c>
      <c r="Y12" s="85" t="b">
        <v>1</v>
      </c>
      <c r="Z12" s="8" t="s">
        <v>50</v>
      </c>
      <c r="AA12" s="8" t="b">
        <v>1</v>
      </c>
      <c r="AB12" s="10" t="b">
        <v>0</v>
      </c>
      <c r="AC12" s="11" t="s">
        <v>50</v>
      </c>
      <c r="AD12" s="86" t="b">
        <v>0</v>
      </c>
      <c r="AE12" s="17">
        <v>134</v>
      </c>
      <c r="AF12" s="11" t="s">
        <v>373</v>
      </c>
      <c r="AG12" s="87" t="b">
        <v>1</v>
      </c>
      <c r="AH12" s="87" t="b">
        <v>1</v>
      </c>
      <c r="AI12" s="11" t="s">
        <v>373</v>
      </c>
      <c r="AJ12" s="11" t="s">
        <v>372</v>
      </c>
      <c r="AK12" s="11" t="s">
        <v>366</v>
      </c>
      <c r="AL12" s="11" t="s">
        <v>365</v>
      </c>
      <c r="AM12" s="11" t="s">
        <v>371</v>
      </c>
      <c r="AN12" s="11" t="s">
        <v>370</v>
      </c>
      <c r="AO12" s="11" t="s">
        <v>382</v>
      </c>
      <c r="AP12" s="11" t="s">
        <v>376</v>
      </c>
      <c r="AQ12" s="18" t="s">
        <v>377</v>
      </c>
      <c r="AR12" s="18" t="s">
        <v>381</v>
      </c>
    </row>
    <row r="13" spans="1:44" x14ac:dyDescent="0.35">
      <c r="A13" s="8">
        <v>21</v>
      </c>
      <c r="B13" s="8" t="b">
        <v>1</v>
      </c>
      <c r="C13" s="8" t="b">
        <v>1</v>
      </c>
      <c r="D13" s="8" t="b">
        <v>1</v>
      </c>
      <c r="E13" s="8" t="b">
        <v>0</v>
      </c>
      <c r="F13" s="8">
        <v>0</v>
      </c>
      <c r="G13" s="8">
        <v>4</v>
      </c>
      <c r="H13" s="8">
        <v>-2</v>
      </c>
      <c r="I13" s="8">
        <v>2</v>
      </c>
      <c r="J13" s="8" t="b">
        <v>0</v>
      </c>
      <c r="K13" s="8" t="b">
        <v>0</v>
      </c>
      <c r="L13" s="8">
        <v>3</v>
      </c>
      <c r="M13" s="8"/>
      <c r="N13" s="19">
        <v>2</v>
      </c>
      <c r="O13" s="92" t="s">
        <v>50</v>
      </c>
      <c r="P13" s="8" t="s">
        <v>403</v>
      </c>
      <c r="Q13" s="17">
        <v>9</v>
      </c>
      <c r="R13" s="17">
        <v>9</v>
      </c>
      <c r="S13" s="17">
        <v>164</v>
      </c>
      <c r="T13" s="26">
        <v>0.74879227053140096</v>
      </c>
      <c r="U13" s="12" t="s">
        <v>436</v>
      </c>
      <c r="V13" s="12" t="s">
        <v>437</v>
      </c>
      <c r="W13" s="12" t="s">
        <v>451</v>
      </c>
      <c r="X13" s="85">
        <v>773897509</v>
      </c>
      <c r="Y13" s="85" t="b">
        <v>1</v>
      </c>
      <c r="Z13" s="8" t="s">
        <v>50</v>
      </c>
      <c r="AA13" s="8" t="b">
        <v>1</v>
      </c>
      <c r="AB13" s="10" t="b">
        <v>0</v>
      </c>
      <c r="AC13" s="11" t="s">
        <v>50</v>
      </c>
      <c r="AD13" s="86" t="b">
        <v>0</v>
      </c>
      <c r="AE13" s="17">
        <v>133</v>
      </c>
      <c r="AF13" s="11" t="s">
        <v>376</v>
      </c>
      <c r="AG13" s="87" t="b">
        <v>1</v>
      </c>
      <c r="AH13" s="87" t="b">
        <v>0</v>
      </c>
      <c r="AI13" s="11" t="s">
        <v>373</v>
      </c>
      <c r="AJ13" s="11" t="s">
        <v>372</v>
      </c>
      <c r="AK13" s="11" t="s">
        <v>366</v>
      </c>
      <c r="AL13" s="11" t="s">
        <v>365</v>
      </c>
      <c r="AM13" s="11" t="s">
        <v>371</v>
      </c>
      <c r="AN13" s="11" t="s">
        <v>370</v>
      </c>
      <c r="AO13" s="11" t="s">
        <v>382</v>
      </c>
      <c r="AP13" s="11" t="s">
        <v>376</v>
      </c>
      <c r="AQ13" s="18" t="s">
        <v>369</v>
      </c>
      <c r="AR13" s="18" t="s">
        <v>381</v>
      </c>
    </row>
    <row r="14" spans="1:44" s="9" customFormat="1" x14ac:dyDescent="0.35">
      <c r="A14" s="8">
        <v>131</v>
      </c>
      <c r="B14" s="8" t="b">
        <v>1</v>
      </c>
      <c r="C14" s="8" t="b">
        <v>1</v>
      </c>
      <c r="D14" s="8" t="b">
        <v>1</v>
      </c>
      <c r="E14" s="8" t="b">
        <v>0</v>
      </c>
      <c r="F14" s="8">
        <v>0</v>
      </c>
      <c r="G14" s="8">
        <v>4</v>
      </c>
      <c r="H14" s="8">
        <v>0</v>
      </c>
      <c r="I14" s="8">
        <v>1</v>
      </c>
      <c r="J14" s="8" t="b">
        <v>1</v>
      </c>
      <c r="K14" s="8" t="b">
        <v>0</v>
      </c>
      <c r="L14" s="8">
        <v>4</v>
      </c>
      <c r="M14" s="8"/>
      <c r="N14" s="19">
        <v>4</v>
      </c>
      <c r="O14" s="92" t="s">
        <v>50</v>
      </c>
      <c r="P14" s="8" t="s">
        <v>421</v>
      </c>
      <c r="Q14" s="17">
        <v>8</v>
      </c>
      <c r="R14" s="17">
        <v>9</v>
      </c>
      <c r="S14" s="17">
        <v>163</v>
      </c>
      <c r="T14" s="26">
        <v>0.7439613526570048</v>
      </c>
      <c r="U14" s="12" t="s">
        <v>436</v>
      </c>
      <c r="V14" s="12" t="s">
        <v>437</v>
      </c>
      <c r="W14" s="12" t="s">
        <v>438</v>
      </c>
      <c r="X14" s="85">
        <v>1893272349</v>
      </c>
      <c r="Y14" s="85" t="b">
        <v>1</v>
      </c>
      <c r="Z14" s="8" t="s">
        <v>50</v>
      </c>
      <c r="AA14" s="8" t="b">
        <v>1</v>
      </c>
      <c r="AB14" s="10" t="b">
        <v>0</v>
      </c>
      <c r="AC14" s="11" t="s">
        <v>50</v>
      </c>
      <c r="AD14" s="86" t="b">
        <v>0</v>
      </c>
      <c r="AE14" s="17">
        <v>142</v>
      </c>
      <c r="AF14" s="11" t="s">
        <v>370</v>
      </c>
      <c r="AG14" s="87" t="b">
        <v>1</v>
      </c>
      <c r="AH14" s="87" t="b">
        <v>1</v>
      </c>
      <c r="AI14" s="11" t="s">
        <v>373</v>
      </c>
      <c r="AJ14" s="11" t="s">
        <v>372</v>
      </c>
      <c r="AK14" s="11" t="s">
        <v>381</v>
      </c>
      <c r="AL14" s="11" t="s">
        <v>365</v>
      </c>
      <c r="AM14" s="11" t="s">
        <v>371</v>
      </c>
      <c r="AN14" s="11" t="s">
        <v>370</v>
      </c>
      <c r="AO14" s="11" t="s">
        <v>382</v>
      </c>
      <c r="AP14" s="11" t="s">
        <v>376</v>
      </c>
      <c r="AQ14" s="18" t="s">
        <v>369</v>
      </c>
      <c r="AR14" s="18" t="s">
        <v>381</v>
      </c>
    </row>
    <row r="15" spans="1:44" x14ac:dyDescent="0.35">
      <c r="A15" s="8">
        <v>75</v>
      </c>
      <c r="B15" s="8" t="b">
        <v>1</v>
      </c>
      <c r="C15" s="8" t="b">
        <v>1</v>
      </c>
      <c r="D15" s="8" t="b">
        <v>1</v>
      </c>
      <c r="E15" s="8" t="b">
        <v>0</v>
      </c>
      <c r="F15" s="8">
        <v>0</v>
      </c>
      <c r="G15" s="8">
        <v>2</v>
      </c>
      <c r="H15" s="8">
        <v>2</v>
      </c>
      <c r="I15" s="8">
        <v>2</v>
      </c>
      <c r="J15" s="8" t="b">
        <v>1</v>
      </c>
      <c r="K15" s="8" t="b">
        <v>0</v>
      </c>
      <c r="L15" s="8">
        <v>5</v>
      </c>
      <c r="M15" s="8"/>
      <c r="N15" s="19">
        <v>4</v>
      </c>
      <c r="O15" s="92" t="s">
        <v>50</v>
      </c>
      <c r="P15" s="8" t="s">
        <v>556</v>
      </c>
      <c r="Q15" s="17">
        <v>7</v>
      </c>
      <c r="R15" s="17">
        <v>9</v>
      </c>
      <c r="S15" s="17">
        <v>163</v>
      </c>
      <c r="T15" s="26">
        <v>0.7439613526570048</v>
      </c>
      <c r="U15" s="12" t="s">
        <v>436</v>
      </c>
      <c r="V15" s="12" t="s">
        <v>450</v>
      </c>
      <c r="W15" s="12" t="s">
        <v>438</v>
      </c>
      <c r="X15" s="85">
        <v>1126333554</v>
      </c>
      <c r="Y15" s="85" t="b">
        <v>1</v>
      </c>
      <c r="Z15" s="8" t="s">
        <v>50</v>
      </c>
      <c r="AA15" s="8" t="b">
        <v>1</v>
      </c>
      <c r="AB15" s="10" t="b">
        <v>0</v>
      </c>
      <c r="AC15" s="11" t="s">
        <v>50</v>
      </c>
      <c r="AD15" s="86" t="b">
        <v>0</v>
      </c>
      <c r="AE15" s="17">
        <v>137</v>
      </c>
      <c r="AF15" s="11" t="s">
        <v>372</v>
      </c>
      <c r="AG15" s="87" t="b">
        <v>1</v>
      </c>
      <c r="AH15" s="87" t="b">
        <v>1</v>
      </c>
      <c r="AI15" s="11" t="s">
        <v>373</v>
      </c>
      <c r="AJ15" s="11" t="s">
        <v>372</v>
      </c>
      <c r="AK15" s="11" t="s">
        <v>381</v>
      </c>
      <c r="AL15" s="11" t="s">
        <v>365</v>
      </c>
      <c r="AM15" s="11" t="s">
        <v>371</v>
      </c>
      <c r="AN15" s="11" t="s">
        <v>370</v>
      </c>
      <c r="AO15" s="11" t="s">
        <v>382</v>
      </c>
      <c r="AP15" s="11" t="s">
        <v>376</v>
      </c>
      <c r="AQ15" s="18" t="s">
        <v>377</v>
      </c>
      <c r="AR15" s="18" t="s">
        <v>381</v>
      </c>
    </row>
    <row r="16" spans="1:44" x14ac:dyDescent="0.35">
      <c r="A16" s="8">
        <v>1480</v>
      </c>
      <c r="B16" s="8" t="b">
        <v>1</v>
      </c>
      <c r="C16" s="8" t="b">
        <v>1</v>
      </c>
      <c r="D16" s="8" t="b">
        <v>1</v>
      </c>
      <c r="E16" s="8" t="b">
        <v>0</v>
      </c>
      <c r="F16" s="8">
        <v>0</v>
      </c>
      <c r="G16" s="8">
        <v>4</v>
      </c>
      <c r="H16" s="8">
        <v>0</v>
      </c>
      <c r="I16" s="8">
        <v>3</v>
      </c>
      <c r="J16" s="8" t="b">
        <v>1</v>
      </c>
      <c r="K16" s="8" t="b">
        <v>0</v>
      </c>
      <c r="L16" s="8">
        <v>6</v>
      </c>
      <c r="M16" s="8"/>
      <c r="N16" s="19">
        <v>4</v>
      </c>
      <c r="O16" s="92" t="s">
        <v>50</v>
      </c>
      <c r="P16" s="8" t="s">
        <v>506</v>
      </c>
      <c r="Q16" s="17">
        <v>8</v>
      </c>
      <c r="R16" s="17">
        <v>8</v>
      </c>
      <c r="S16" s="17">
        <v>163</v>
      </c>
      <c r="T16" s="26">
        <v>0.74879227053140096</v>
      </c>
      <c r="U16" s="12" t="s">
        <v>436</v>
      </c>
      <c r="V16" s="12" t="s">
        <v>437</v>
      </c>
      <c r="W16" s="12" t="s">
        <v>451</v>
      </c>
      <c r="X16" s="85">
        <v>1052829955</v>
      </c>
      <c r="Y16" s="85" t="b">
        <v>1</v>
      </c>
      <c r="Z16" s="8" t="s">
        <v>50</v>
      </c>
      <c r="AA16" s="8" t="b">
        <v>1</v>
      </c>
      <c r="AB16" s="10" t="b">
        <v>0</v>
      </c>
      <c r="AC16" s="11" t="s">
        <v>50</v>
      </c>
      <c r="AD16" s="86" t="b">
        <v>0</v>
      </c>
      <c r="AE16" s="17">
        <v>130</v>
      </c>
      <c r="AF16" s="11" t="s">
        <v>371</v>
      </c>
      <c r="AG16" s="87" t="b">
        <v>1</v>
      </c>
      <c r="AH16" s="87" t="b">
        <v>1</v>
      </c>
      <c r="AI16" s="11" t="s">
        <v>373</v>
      </c>
      <c r="AJ16" s="11" t="s">
        <v>372</v>
      </c>
      <c r="AK16" s="11" t="s">
        <v>381</v>
      </c>
      <c r="AL16" s="11" t="s">
        <v>365</v>
      </c>
      <c r="AM16" s="11" t="s">
        <v>371</v>
      </c>
      <c r="AN16" s="11" t="s">
        <v>370</v>
      </c>
      <c r="AO16" s="11" t="s">
        <v>382</v>
      </c>
      <c r="AP16" s="11" t="s">
        <v>376</v>
      </c>
      <c r="AQ16" s="18" t="s">
        <v>369</v>
      </c>
      <c r="AR16" s="18" t="s">
        <v>381</v>
      </c>
    </row>
    <row r="17" spans="1:44" x14ac:dyDescent="0.35">
      <c r="A17" s="8">
        <v>46</v>
      </c>
      <c r="B17" s="8" t="b">
        <v>1</v>
      </c>
      <c r="C17" s="8" t="b">
        <v>1</v>
      </c>
      <c r="D17" s="8" t="b">
        <v>1</v>
      </c>
      <c r="E17" s="8" t="b">
        <v>0</v>
      </c>
      <c r="F17" s="8">
        <v>0</v>
      </c>
      <c r="G17" s="8">
        <v>7</v>
      </c>
      <c r="H17" s="8">
        <v>0</v>
      </c>
      <c r="I17" s="8">
        <v>1</v>
      </c>
      <c r="J17" s="8" t="b">
        <v>0</v>
      </c>
      <c r="K17" s="8" t="b">
        <v>0</v>
      </c>
      <c r="L17" s="8">
        <v>7</v>
      </c>
      <c r="M17" s="8"/>
      <c r="N17" s="19">
        <v>7</v>
      </c>
      <c r="O17" s="92" t="s">
        <v>50</v>
      </c>
      <c r="P17" s="8" t="s">
        <v>524</v>
      </c>
      <c r="Q17" s="17">
        <v>8</v>
      </c>
      <c r="R17" s="17">
        <v>9</v>
      </c>
      <c r="S17" s="17">
        <v>162</v>
      </c>
      <c r="T17" s="26">
        <v>0.73913043478260865</v>
      </c>
      <c r="U17" s="12" t="s">
        <v>451</v>
      </c>
      <c r="V17" s="12" t="s">
        <v>437</v>
      </c>
      <c r="W17" s="12" t="s">
        <v>451</v>
      </c>
      <c r="X17" s="85">
        <v>1614126796</v>
      </c>
      <c r="Y17" s="85" t="b">
        <v>1</v>
      </c>
      <c r="Z17" s="8" t="s">
        <v>50</v>
      </c>
      <c r="AA17" s="8" t="b">
        <v>1</v>
      </c>
      <c r="AB17" s="10" t="b">
        <v>0</v>
      </c>
      <c r="AC17" s="11" t="s">
        <v>50</v>
      </c>
      <c r="AD17" s="86" t="b">
        <v>0</v>
      </c>
      <c r="AE17" s="17">
        <v>133</v>
      </c>
      <c r="AF17" s="11" t="s">
        <v>372</v>
      </c>
      <c r="AG17" s="87" t="b">
        <v>1</v>
      </c>
      <c r="AH17" s="87" t="b">
        <v>1</v>
      </c>
      <c r="AI17" s="11" t="s">
        <v>373</v>
      </c>
      <c r="AJ17" s="11" t="s">
        <v>372</v>
      </c>
      <c r="AK17" s="11" t="s">
        <v>381</v>
      </c>
      <c r="AL17" s="11" t="s">
        <v>365</v>
      </c>
      <c r="AM17" s="11" t="s">
        <v>371</v>
      </c>
      <c r="AN17" s="11" t="s">
        <v>370</v>
      </c>
      <c r="AO17" s="11" t="s">
        <v>382</v>
      </c>
      <c r="AP17" s="11" t="s">
        <v>376</v>
      </c>
      <c r="AQ17" s="18" t="s">
        <v>369</v>
      </c>
      <c r="AR17" s="18" t="s">
        <v>381</v>
      </c>
    </row>
    <row r="18" spans="1:44" x14ac:dyDescent="0.35">
      <c r="A18" s="8">
        <v>270</v>
      </c>
      <c r="B18" s="8" t="b">
        <v>1</v>
      </c>
      <c r="C18" s="8" t="b">
        <v>1</v>
      </c>
      <c r="D18" s="8" t="b">
        <v>1</v>
      </c>
      <c r="E18" s="8" t="b">
        <v>0</v>
      </c>
      <c r="F18" s="8">
        <v>0</v>
      </c>
      <c r="G18" s="8">
        <v>7</v>
      </c>
      <c r="H18" s="8">
        <v>0</v>
      </c>
      <c r="I18" s="8">
        <v>2</v>
      </c>
      <c r="J18" s="8" t="b">
        <v>0</v>
      </c>
      <c r="K18" s="8" t="b">
        <v>0</v>
      </c>
      <c r="L18" s="8">
        <v>8</v>
      </c>
      <c r="M18" s="8"/>
      <c r="N18" s="19">
        <v>7</v>
      </c>
      <c r="O18" s="92" t="s">
        <v>50</v>
      </c>
      <c r="P18" s="8" t="s">
        <v>479</v>
      </c>
      <c r="Q18" s="17">
        <v>8</v>
      </c>
      <c r="R18" s="17">
        <v>9</v>
      </c>
      <c r="S18" s="17">
        <v>162</v>
      </c>
      <c r="T18" s="26">
        <v>0.73913043478260865</v>
      </c>
      <c r="U18" s="12" t="s">
        <v>50</v>
      </c>
      <c r="V18" s="12" t="s">
        <v>50</v>
      </c>
      <c r="W18" s="12" t="s">
        <v>50</v>
      </c>
      <c r="X18" s="85">
        <v>1459425655</v>
      </c>
      <c r="Y18" s="85" t="b">
        <v>1</v>
      </c>
      <c r="Z18" s="8" t="s">
        <v>50</v>
      </c>
      <c r="AA18" s="8" t="b">
        <v>1</v>
      </c>
      <c r="AB18" s="10" t="b">
        <v>0</v>
      </c>
      <c r="AC18" s="11" t="s">
        <v>50</v>
      </c>
      <c r="AD18" s="86" t="b">
        <v>0</v>
      </c>
      <c r="AE18" s="17">
        <v>141</v>
      </c>
      <c r="AF18" s="11" t="s">
        <v>50</v>
      </c>
      <c r="AG18" s="87" t="b">
        <v>0</v>
      </c>
      <c r="AH18" s="87" t="b">
        <v>0</v>
      </c>
      <c r="AI18" s="11" t="s">
        <v>373</v>
      </c>
      <c r="AJ18" s="11" t="s">
        <v>372</v>
      </c>
      <c r="AK18" s="11" t="s">
        <v>381</v>
      </c>
      <c r="AL18" s="11" t="s">
        <v>365</v>
      </c>
      <c r="AM18" s="11" t="s">
        <v>371</v>
      </c>
      <c r="AN18" s="11" t="s">
        <v>370</v>
      </c>
      <c r="AO18" s="11" t="s">
        <v>382</v>
      </c>
      <c r="AP18" s="11" t="s">
        <v>376</v>
      </c>
      <c r="AQ18" s="18" t="s">
        <v>369</v>
      </c>
      <c r="AR18" s="18" t="s">
        <v>381</v>
      </c>
    </row>
    <row r="19" spans="1:44" x14ac:dyDescent="0.35">
      <c r="A19" s="8">
        <v>17</v>
      </c>
      <c r="B19" s="8" t="b">
        <v>1</v>
      </c>
      <c r="C19" s="8" t="b">
        <v>1</v>
      </c>
      <c r="D19" s="8" t="b">
        <v>1</v>
      </c>
      <c r="E19" s="8" t="b">
        <v>0</v>
      </c>
      <c r="F19" s="8">
        <v>0</v>
      </c>
      <c r="G19" s="8">
        <v>7</v>
      </c>
      <c r="H19" s="8">
        <v>0</v>
      </c>
      <c r="I19" s="8">
        <v>3</v>
      </c>
      <c r="J19" s="8" t="b">
        <v>0</v>
      </c>
      <c r="K19" s="8" t="b">
        <v>0</v>
      </c>
      <c r="L19" s="8">
        <v>9</v>
      </c>
      <c r="M19" s="8"/>
      <c r="N19" s="19">
        <v>7</v>
      </c>
      <c r="O19" s="92" t="s">
        <v>50</v>
      </c>
      <c r="P19" s="8" t="s">
        <v>459</v>
      </c>
      <c r="Q19" s="17">
        <v>8</v>
      </c>
      <c r="R19" s="17">
        <v>9</v>
      </c>
      <c r="S19" s="17">
        <v>162</v>
      </c>
      <c r="T19" s="26">
        <v>0.73913043478260865</v>
      </c>
      <c r="U19" s="12" t="s">
        <v>436</v>
      </c>
      <c r="V19" s="12" t="s">
        <v>437</v>
      </c>
      <c r="W19" s="12" t="s">
        <v>438</v>
      </c>
      <c r="X19" s="85">
        <v>1198584454</v>
      </c>
      <c r="Y19" s="85" t="b">
        <v>1</v>
      </c>
      <c r="Z19" s="8" t="s">
        <v>50</v>
      </c>
      <c r="AA19" s="8" t="b">
        <v>1</v>
      </c>
      <c r="AB19" s="10" t="b">
        <v>0</v>
      </c>
      <c r="AC19" s="11" t="s">
        <v>50</v>
      </c>
      <c r="AD19" s="86" t="b">
        <v>0</v>
      </c>
      <c r="AE19" s="17">
        <v>142</v>
      </c>
      <c r="AF19" s="11" t="s">
        <v>50</v>
      </c>
      <c r="AG19" s="87" t="b">
        <v>0</v>
      </c>
      <c r="AH19" s="87" t="b">
        <v>0</v>
      </c>
      <c r="AI19" s="11" t="s">
        <v>373</v>
      </c>
      <c r="AJ19" s="11" t="s">
        <v>372</v>
      </c>
      <c r="AK19" s="11" t="s">
        <v>381</v>
      </c>
      <c r="AL19" s="11" t="s">
        <v>365</v>
      </c>
      <c r="AM19" s="11" t="s">
        <v>371</v>
      </c>
      <c r="AN19" s="11" t="s">
        <v>370</v>
      </c>
      <c r="AO19" s="11" t="s">
        <v>382</v>
      </c>
      <c r="AP19" s="11" t="s">
        <v>376</v>
      </c>
      <c r="AQ19" s="18" t="s">
        <v>369</v>
      </c>
      <c r="AR19" s="18" t="s">
        <v>381</v>
      </c>
    </row>
    <row r="20" spans="1:44" x14ac:dyDescent="0.35">
      <c r="A20" s="8">
        <v>1227</v>
      </c>
      <c r="B20" s="8" t="b">
        <v>1</v>
      </c>
      <c r="C20" s="8" t="b">
        <v>1</v>
      </c>
      <c r="D20" s="8" t="b">
        <v>1</v>
      </c>
      <c r="E20" s="8" t="b">
        <v>0</v>
      </c>
      <c r="F20" s="8">
        <v>0</v>
      </c>
      <c r="G20" s="8">
        <v>7</v>
      </c>
      <c r="H20" s="8">
        <v>0</v>
      </c>
      <c r="I20" s="8">
        <v>4</v>
      </c>
      <c r="J20" s="8" t="b">
        <v>0</v>
      </c>
      <c r="K20" s="8" t="b">
        <v>0</v>
      </c>
      <c r="L20" s="8">
        <v>10</v>
      </c>
      <c r="M20" s="8"/>
      <c r="N20" s="19">
        <v>7</v>
      </c>
      <c r="O20" s="92" t="s">
        <v>50</v>
      </c>
      <c r="P20" s="8" t="s">
        <v>466</v>
      </c>
      <c r="Q20" s="17">
        <v>8</v>
      </c>
      <c r="R20" s="17">
        <v>9</v>
      </c>
      <c r="S20" s="17">
        <v>162</v>
      </c>
      <c r="T20" s="26">
        <v>0.73913043478260865</v>
      </c>
      <c r="U20" s="12" t="s">
        <v>436</v>
      </c>
      <c r="V20" s="12" t="s">
        <v>450</v>
      </c>
      <c r="W20" s="12" t="s">
        <v>438</v>
      </c>
      <c r="X20" s="85">
        <v>354233220</v>
      </c>
      <c r="Y20" s="85" t="b">
        <v>1</v>
      </c>
      <c r="Z20" s="8" t="s">
        <v>50</v>
      </c>
      <c r="AA20" s="8" t="b">
        <v>1</v>
      </c>
      <c r="AB20" s="10" t="b">
        <v>0</v>
      </c>
      <c r="AC20" s="11" t="s">
        <v>50</v>
      </c>
      <c r="AD20" s="86" t="b">
        <v>0</v>
      </c>
      <c r="AE20" s="17">
        <v>147</v>
      </c>
      <c r="AF20" s="11" t="s">
        <v>378</v>
      </c>
      <c r="AG20" s="87" t="b">
        <v>0</v>
      </c>
      <c r="AH20" s="87" t="b">
        <v>0</v>
      </c>
      <c r="AI20" s="11" t="s">
        <v>373</v>
      </c>
      <c r="AJ20" s="11" t="s">
        <v>372</v>
      </c>
      <c r="AK20" s="11" t="s">
        <v>381</v>
      </c>
      <c r="AL20" s="11" t="s">
        <v>365</v>
      </c>
      <c r="AM20" s="11" t="s">
        <v>371</v>
      </c>
      <c r="AN20" s="11" t="s">
        <v>370</v>
      </c>
      <c r="AO20" s="11" t="s">
        <v>382</v>
      </c>
      <c r="AP20" s="11" t="s">
        <v>376</v>
      </c>
      <c r="AQ20" s="18" t="s">
        <v>369</v>
      </c>
      <c r="AR20" s="18" t="s">
        <v>381</v>
      </c>
    </row>
    <row r="21" spans="1:44" s="9" customFormat="1" x14ac:dyDescent="0.35">
      <c r="A21" s="8">
        <v>7</v>
      </c>
      <c r="B21" s="8" t="b">
        <v>0</v>
      </c>
      <c r="C21" s="8" t="b">
        <v>1</v>
      </c>
      <c r="D21" s="8" t="b">
        <v>1</v>
      </c>
      <c r="E21" s="8" t="b">
        <v>0</v>
      </c>
      <c r="F21" s="8">
        <v>0</v>
      </c>
      <c r="G21" s="8">
        <v>11</v>
      </c>
      <c r="H21" s="8">
        <v>0</v>
      </c>
      <c r="I21" s="8">
        <v>1</v>
      </c>
      <c r="J21" s="8" t="b">
        <v>1</v>
      </c>
      <c r="K21" s="8" t="b">
        <v>0</v>
      </c>
      <c r="L21" s="8">
        <v>11</v>
      </c>
      <c r="M21" s="8"/>
      <c r="N21" s="19">
        <v>11</v>
      </c>
      <c r="O21" s="92" t="s">
        <v>50</v>
      </c>
      <c r="P21" s="8" t="s">
        <v>474</v>
      </c>
      <c r="Q21" s="17">
        <v>8</v>
      </c>
      <c r="R21" s="17">
        <v>9</v>
      </c>
      <c r="S21" s="17">
        <v>161</v>
      </c>
      <c r="T21" s="26">
        <v>0.7342995169082126</v>
      </c>
      <c r="U21" s="12" t="s">
        <v>436</v>
      </c>
      <c r="V21" s="12" t="s">
        <v>437</v>
      </c>
      <c r="W21" s="12" t="s">
        <v>451</v>
      </c>
      <c r="X21" s="85">
        <v>115414911</v>
      </c>
      <c r="Y21" s="85" t="b">
        <v>1</v>
      </c>
      <c r="Z21" s="8" t="s">
        <v>50</v>
      </c>
      <c r="AA21" s="8" t="b">
        <v>1</v>
      </c>
      <c r="AB21" s="10" t="b">
        <v>0</v>
      </c>
      <c r="AC21" s="11" t="s">
        <v>50</v>
      </c>
      <c r="AD21" s="86" t="b">
        <v>0</v>
      </c>
      <c r="AE21" s="17">
        <v>141</v>
      </c>
      <c r="AF21" s="11" t="s">
        <v>372</v>
      </c>
      <c r="AG21" s="87" t="b">
        <v>1</v>
      </c>
      <c r="AH21" s="87" t="b">
        <v>1</v>
      </c>
      <c r="AI21" s="11" t="s">
        <v>373</v>
      </c>
      <c r="AJ21" s="11" t="s">
        <v>372</v>
      </c>
      <c r="AK21" s="11" t="s">
        <v>381</v>
      </c>
      <c r="AL21" s="11" t="s">
        <v>365</v>
      </c>
      <c r="AM21" s="11" t="s">
        <v>371</v>
      </c>
      <c r="AN21" s="11" t="s">
        <v>370</v>
      </c>
      <c r="AO21" s="11" t="s">
        <v>382</v>
      </c>
      <c r="AP21" s="11" t="s">
        <v>376</v>
      </c>
      <c r="AQ21" s="18" t="s">
        <v>369</v>
      </c>
      <c r="AR21" s="18" t="s">
        <v>381</v>
      </c>
    </row>
    <row r="22" spans="1:44" x14ac:dyDescent="0.35">
      <c r="A22" s="8">
        <v>39</v>
      </c>
      <c r="B22" s="8" t="b">
        <v>0</v>
      </c>
      <c r="C22" s="8" t="b">
        <v>1</v>
      </c>
      <c r="D22" s="8" t="b">
        <v>1</v>
      </c>
      <c r="E22" s="8" t="b">
        <v>0</v>
      </c>
      <c r="F22" s="8">
        <v>0</v>
      </c>
      <c r="G22" s="8">
        <v>13</v>
      </c>
      <c r="H22" s="8">
        <v>-1</v>
      </c>
      <c r="I22" s="8">
        <v>1</v>
      </c>
      <c r="J22" s="8" t="b">
        <v>0</v>
      </c>
      <c r="K22" s="8" t="b">
        <v>0</v>
      </c>
      <c r="L22" s="8">
        <v>12</v>
      </c>
      <c r="M22" s="8"/>
      <c r="N22" s="19">
        <v>12</v>
      </c>
      <c r="O22" s="92" t="s">
        <v>50</v>
      </c>
      <c r="P22" s="8" t="s">
        <v>407</v>
      </c>
      <c r="Q22" s="17">
        <v>8</v>
      </c>
      <c r="R22" s="17">
        <v>9</v>
      </c>
      <c r="S22" s="17">
        <v>160</v>
      </c>
      <c r="T22" s="26">
        <v>0.72946859903381644</v>
      </c>
      <c r="U22" s="12" t="s">
        <v>436</v>
      </c>
      <c r="V22" s="12" t="s">
        <v>437</v>
      </c>
      <c r="W22" s="12" t="s">
        <v>451</v>
      </c>
      <c r="X22" s="85">
        <v>1929623677</v>
      </c>
      <c r="Y22" s="85" t="b">
        <v>1</v>
      </c>
      <c r="Z22" s="8" t="s">
        <v>50</v>
      </c>
      <c r="AA22" s="8" t="b">
        <v>1</v>
      </c>
      <c r="AB22" s="10" t="b">
        <v>0</v>
      </c>
      <c r="AC22" s="11" t="s">
        <v>50</v>
      </c>
      <c r="AD22" s="86" t="b">
        <v>0</v>
      </c>
      <c r="AE22" s="17">
        <v>138</v>
      </c>
      <c r="AF22" s="11" t="s">
        <v>373</v>
      </c>
      <c r="AG22" s="87" t="b">
        <v>1</v>
      </c>
      <c r="AH22" s="87" t="b">
        <v>1</v>
      </c>
      <c r="AI22" s="11" t="s">
        <v>373</v>
      </c>
      <c r="AJ22" s="11" t="s">
        <v>372</v>
      </c>
      <c r="AK22" s="11" t="s">
        <v>381</v>
      </c>
      <c r="AL22" s="11" t="s">
        <v>365</v>
      </c>
      <c r="AM22" s="11" t="s">
        <v>371</v>
      </c>
      <c r="AN22" s="11" t="s">
        <v>370</v>
      </c>
      <c r="AO22" s="11" t="s">
        <v>382</v>
      </c>
      <c r="AP22" s="11" t="s">
        <v>376</v>
      </c>
      <c r="AQ22" s="18" t="s">
        <v>369</v>
      </c>
      <c r="AR22" s="18" t="s">
        <v>381</v>
      </c>
    </row>
    <row r="23" spans="1:44" x14ac:dyDescent="0.35">
      <c r="A23" s="8">
        <v>66</v>
      </c>
      <c r="B23" s="8" t="b">
        <v>0</v>
      </c>
      <c r="C23" s="8" t="b">
        <v>1</v>
      </c>
      <c r="D23" s="8" t="b">
        <v>1</v>
      </c>
      <c r="E23" s="8" t="b">
        <v>0</v>
      </c>
      <c r="F23" s="8">
        <v>0</v>
      </c>
      <c r="G23" s="8">
        <v>13</v>
      </c>
      <c r="H23" s="8">
        <v>-1</v>
      </c>
      <c r="I23" s="8">
        <v>2</v>
      </c>
      <c r="J23" s="8" t="b">
        <v>0</v>
      </c>
      <c r="K23" s="8" t="b">
        <v>0</v>
      </c>
      <c r="L23" s="8">
        <v>13</v>
      </c>
      <c r="M23" s="8"/>
      <c r="N23" s="19">
        <v>12</v>
      </c>
      <c r="O23" s="92" t="s">
        <v>50</v>
      </c>
      <c r="P23" s="8" t="s">
        <v>449</v>
      </c>
      <c r="Q23" s="17">
        <v>8</v>
      </c>
      <c r="R23" s="17">
        <v>8</v>
      </c>
      <c r="S23" s="17">
        <v>160</v>
      </c>
      <c r="T23" s="26">
        <v>0.7342995169082126</v>
      </c>
      <c r="U23" s="12" t="s">
        <v>436</v>
      </c>
      <c r="V23" s="12" t="s">
        <v>450</v>
      </c>
      <c r="W23" s="12" t="s">
        <v>451</v>
      </c>
      <c r="X23" s="85">
        <v>1608278360</v>
      </c>
      <c r="Y23" s="85" t="b">
        <v>1</v>
      </c>
      <c r="Z23" s="8" t="s">
        <v>50</v>
      </c>
      <c r="AA23" s="8" t="b">
        <v>1</v>
      </c>
      <c r="AB23" s="10" t="b">
        <v>0</v>
      </c>
      <c r="AC23" s="11" t="s">
        <v>50</v>
      </c>
      <c r="AD23" s="86" t="b">
        <v>0</v>
      </c>
      <c r="AE23" s="17">
        <v>150</v>
      </c>
      <c r="AF23" s="11" t="s">
        <v>375</v>
      </c>
      <c r="AG23" s="87" t="b">
        <v>0</v>
      </c>
      <c r="AH23" s="87" t="b">
        <v>0</v>
      </c>
      <c r="AI23" s="11" t="s">
        <v>373</v>
      </c>
      <c r="AJ23" s="11" t="s">
        <v>372</v>
      </c>
      <c r="AK23" s="11" t="s">
        <v>381</v>
      </c>
      <c r="AL23" s="11" t="s">
        <v>365</v>
      </c>
      <c r="AM23" s="11" t="s">
        <v>371</v>
      </c>
      <c r="AN23" s="11" t="s">
        <v>370</v>
      </c>
      <c r="AO23" s="11" t="s">
        <v>382</v>
      </c>
      <c r="AP23" s="11" t="s">
        <v>376</v>
      </c>
      <c r="AQ23" s="18" t="s">
        <v>369</v>
      </c>
      <c r="AR23" s="18" t="s">
        <v>381</v>
      </c>
    </row>
    <row r="24" spans="1:44" s="9" customFormat="1" x14ac:dyDescent="0.35">
      <c r="A24" s="8">
        <v>175</v>
      </c>
      <c r="B24" s="8" t="b">
        <v>0</v>
      </c>
      <c r="C24" s="8" t="b">
        <v>1</v>
      </c>
      <c r="D24" s="8" t="b">
        <v>1</v>
      </c>
      <c r="E24" s="8" t="b">
        <v>0</v>
      </c>
      <c r="F24" s="8">
        <v>0</v>
      </c>
      <c r="G24" s="8">
        <v>17</v>
      </c>
      <c r="H24" s="8">
        <v>-5</v>
      </c>
      <c r="I24" s="8">
        <v>3</v>
      </c>
      <c r="J24" s="8" t="b">
        <v>0</v>
      </c>
      <c r="K24" s="8" t="b">
        <v>0</v>
      </c>
      <c r="L24" s="8">
        <v>14</v>
      </c>
      <c r="M24" s="8"/>
      <c r="N24" s="19">
        <v>12</v>
      </c>
      <c r="O24" s="92" t="s">
        <v>50</v>
      </c>
      <c r="P24" s="8" t="s">
        <v>405</v>
      </c>
      <c r="Q24" s="17">
        <v>9</v>
      </c>
      <c r="R24" s="17">
        <v>9</v>
      </c>
      <c r="S24" s="17">
        <v>160</v>
      </c>
      <c r="T24" s="26">
        <v>0.72946859903381644</v>
      </c>
      <c r="U24" s="12" t="s">
        <v>436</v>
      </c>
      <c r="V24" s="12" t="s">
        <v>450</v>
      </c>
      <c r="W24" s="12" t="s">
        <v>451</v>
      </c>
      <c r="X24" s="85">
        <v>1159190949</v>
      </c>
      <c r="Y24" s="85" t="b">
        <v>1</v>
      </c>
      <c r="Z24" s="8" t="s">
        <v>50</v>
      </c>
      <c r="AA24" s="8" t="b">
        <v>1</v>
      </c>
      <c r="AB24" s="10" t="b">
        <v>0</v>
      </c>
      <c r="AC24" s="11" t="s">
        <v>50</v>
      </c>
      <c r="AD24" s="86" t="b">
        <v>0</v>
      </c>
      <c r="AE24" s="17">
        <v>133</v>
      </c>
      <c r="AF24" s="11" t="s">
        <v>376</v>
      </c>
      <c r="AG24" s="87" t="b">
        <v>0</v>
      </c>
      <c r="AH24" s="87" t="b">
        <v>0</v>
      </c>
      <c r="AI24" s="11" t="s">
        <v>373</v>
      </c>
      <c r="AJ24" s="11" t="s">
        <v>372</v>
      </c>
      <c r="AK24" s="11" t="s">
        <v>381</v>
      </c>
      <c r="AL24" s="11" t="s">
        <v>365</v>
      </c>
      <c r="AM24" s="11" t="s">
        <v>371</v>
      </c>
      <c r="AN24" s="11" t="s">
        <v>370</v>
      </c>
      <c r="AO24" s="11" t="s">
        <v>382</v>
      </c>
      <c r="AP24" s="11" t="s">
        <v>368</v>
      </c>
      <c r="AQ24" s="18" t="s">
        <v>369</v>
      </c>
      <c r="AR24" s="18" t="s">
        <v>381</v>
      </c>
    </row>
    <row r="25" spans="1:44" s="9" customFormat="1" x14ac:dyDescent="0.35">
      <c r="A25" s="8">
        <v>322</v>
      </c>
      <c r="B25" s="8" t="b">
        <v>0</v>
      </c>
      <c r="C25" s="8" t="b">
        <v>1</v>
      </c>
      <c r="D25" s="8" t="b">
        <v>1</v>
      </c>
      <c r="E25" s="8" t="b">
        <v>0</v>
      </c>
      <c r="F25" s="8">
        <v>0</v>
      </c>
      <c r="G25" s="8">
        <v>19</v>
      </c>
      <c r="H25" s="8">
        <v>-7</v>
      </c>
      <c r="I25" s="8">
        <v>4</v>
      </c>
      <c r="J25" s="8" t="b">
        <v>0</v>
      </c>
      <c r="K25" s="8" t="b">
        <v>0</v>
      </c>
      <c r="L25" s="8">
        <v>15</v>
      </c>
      <c r="M25" s="8"/>
      <c r="N25" s="19">
        <v>12</v>
      </c>
      <c r="O25" s="92" t="s">
        <v>50</v>
      </c>
      <c r="P25" s="8" t="s">
        <v>415</v>
      </c>
      <c r="Q25" s="17">
        <v>10</v>
      </c>
      <c r="R25" s="17">
        <v>8</v>
      </c>
      <c r="S25" s="17">
        <v>160</v>
      </c>
      <c r="T25" s="26">
        <v>0.7342995169082126</v>
      </c>
      <c r="U25" s="12" t="s">
        <v>436</v>
      </c>
      <c r="V25" s="12" t="s">
        <v>437</v>
      </c>
      <c r="W25" s="12" t="s">
        <v>480</v>
      </c>
      <c r="X25" s="85">
        <v>518473228</v>
      </c>
      <c r="Y25" s="85" t="b">
        <v>1</v>
      </c>
      <c r="Z25" s="8">
        <v>174</v>
      </c>
      <c r="AA25" s="8" t="b">
        <v>1</v>
      </c>
      <c r="AB25" s="10" t="b">
        <v>0</v>
      </c>
      <c r="AC25" s="11" t="s">
        <v>50</v>
      </c>
      <c r="AD25" s="86" t="b">
        <v>0</v>
      </c>
      <c r="AE25" s="17">
        <v>142</v>
      </c>
      <c r="AF25" s="11" t="s">
        <v>379</v>
      </c>
      <c r="AG25" s="87" t="b">
        <v>0</v>
      </c>
      <c r="AH25" s="87" t="b">
        <v>0</v>
      </c>
      <c r="AI25" s="11" t="s">
        <v>373</v>
      </c>
      <c r="AJ25" s="11" t="s">
        <v>372</v>
      </c>
      <c r="AK25" s="11" t="s">
        <v>366</v>
      </c>
      <c r="AL25" s="11" t="s">
        <v>365</v>
      </c>
      <c r="AM25" s="11" t="s">
        <v>371</v>
      </c>
      <c r="AN25" s="11" t="s">
        <v>370</v>
      </c>
      <c r="AO25" s="11" t="s">
        <v>382</v>
      </c>
      <c r="AP25" s="11" t="s">
        <v>368</v>
      </c>
      <c r="AQ25" s="18" t="s">
        <v>369</v>
      </c>
      <c r="AR25" s="18" t="s">
        <v>381</v>
      </c>
    </row>
    <row r="26" spans="1:44" x14ac:dyDescent="0.35">
      <c r="A26" s="8">
        <v>115</v>
      </c>
      <c r="B26" s="8" t="b">
        <v>0</v>
      </c>
      <c r="C26" s="8" t="b">
        <v>1</v>
      </c>
      <c r="D26" s="8" t="b">
        <v>1</v>
      </c>
      <c r="E26" s="8" t="b">
        <v>0</v>
      </c>
      <c r="F26" s="8">
        <v>0</v>
      </c>
      <c r="G26" s="8">
        <v>11</v>
      </c>
      <c r="H26" s="8">
        <v>1</v>
      </c>
      <c r="I26" s="8">
        <v>5</v>
      </c>
      <c r="J26" s="8" t="b">
        <v>0</v>
      </c>
      <c r="K26" s="8" t="b">
        <v>0</v>
      </c>
      <c r="L26" s="8">
        <v>16</v>
      </c>
      <c r="M26" s="8"/>
      <c r="N26" s="19">
        <v>12</v>
      </c>
      <c r="O26" s="92" t="s">
        <v>50</v>
      </c>
      <c r="P26" s="8" t="s">
        <v>550</v>
      </c>
      <c r="Q26" s="17">
        <v>7</v>
      </c>
      <c r="R26" s="17">
        <v>9</v>
      </c>
      <c r="S26" s="17">
        <v>160</v>
      </c>
      <c r="T26" s="26">
        <v>0.72946859903381644</v>
      </c>
      <c r="U26" s="12" t="s">
        <v>451</v>
      </c>
      <c r="V26" s="12" t="s">
        <v>437</v>
      </c>
      <c r="W26" s="12" t="s">
        <v>451</v>
      </c>
      <c r="X26" s="85">
        <v>233352186</v>
      </c>
      <c r="Y26" s="85" t="b">
        <v>1</v>
      </c>
      <c r="Z26" s="8" t="s">
        <v>50</v>
      </c>
      <c r="AA26" s="8" t="b">
        <v>1</v>
      </c>
      <c r="AB26" s="10" t="b">
        <v>0</v>
      </c>
      <c r="AC26" s="11" t="s">
        <v>50</v>
      </c>
      <c r="AD26" s="86" t="b">
        <v>0</v>
      </c>
      <c r="AE26" s="17">
        <v>140</v>
      </c>
      <c r="AF26" s="11" t="s">
        <v>372</v>
      </c>
      <c r="AG26" s="87" t="b">
        <v>1</v>
      </c>
      <c r="AH26" s="87" t="b">
        <v>1</v>
      </c>
      <c r="AI26" s="11" t="s">
        <v>374</v>
      </c>
      <c r="AJ26" s="11" t="s">
        <v>372</v>
      </c>
      <c r="AK26" s="11" t="s">
        <v>366</v>
      </c>
      <c r="AL26" s="11" t="s">
        <v>365</v>
      </c>
      <c r="AM26" s="11" t="s">
        <v>371</v>
      </c>
      <c r="AN26" s="11" t="s">
        <v>370</v>
      </c>
      <c r="AO26" s="11" t="s">
        <v>382</v>
      </c>
      <c r="AP26" s="11" t="s">
        <v>376</v>
      </c>
      <c r="AQ26" s="18" t="s">
        <v>377</v>
      </c>
      <c r="AR26" s="18" t="s">
        <v>381</v>
      </c>
    </row>
    <row r="27" spans="1:44" s="9" customFormat="1" x14ac:dyDescent="0.35">
      <c r="A27" s="8">
        <v>105</v>
      </c>
      <c r="B27" s="8" t="b">
        <v>0</v>
      </c>
      <c r="C27" s="8" t="b">
        <v>1</v>
      </c>
      <c r="D27" s="8" t="b">
        <v>1</v>
      </c>
      <c r="E27" s="8" t="b">
        <v>0</v>
      </c>
      <c r="F27" s="8">
        <v>0</v>
      </c>
      <c r="G27" s="8">
        <v>17</v>
      </c>
      <c r="H27" s="8">
        <v>0</v>
      </c>
      <c r="I27" s="8">
        <v>1</v>
      </c>
      <c r="J27" s="8" t="b">
        <v>1</v>
      </c>
      <c r="K27" s="8" t="b">
        <v>0</v>
      </c>
      <c r="L27" s="8">
        <v>17</v>
      </c>
      <c r="M27" s="8"/>
      <c r="N27" s="19">
        <v>17</v>
      </c>
      <c r="O27" s="92" t="s">
        <v>50</v>
      </c>
      <c r="P27" s="8" t="s">
        <v>463</v>
      </c>
      <c r="Q27" s="17">
        <v>8</v>
      </c>
      <c r="R27" s="17">
        <v>7</v>
      </c>
      <c r="S27" s="17">
        <v>159</v>
      </c>
      <c r="T27" s="26">
        <v>0.7342995169082126</v>
      </c>
      <c r="U27" s="12" t="s">
        <v>436</v>
      </c>
      <c r="V27" s="12" t="s">
        <v>437</v>
      </c>
      <c r="W27" s="12" t="s">
        <v>451</v>
      </c>
      <c r="X27" s="85">
        <v>1813221250</v>
      </c>
      <c r="Y27" s="85" t="b">
        <v>1</v>
      </c>
      <c r="Z27" s="8" t="s">
        <v>50</v>
      </c>
      <c r="AA27" s="8" t="b">
        <v>1</v>
      </c>
      <c r="AB27" s="10" t="b">
        <v>0</v>
      </c>
      <c r="AC27" s="11" t="s">
        <v>50</v>
      </c>
      <c r="AD27" s="86" t="b">
        <v>0</v>
      </c>
      <c r="AE27" s="17">
        <v>126</v>
      </c>
      <c r="AF27" s="11" t="s">
        <v>373</v>
      </c>
      <c r="AG27" s="87" t="b">
        <v>1</v>
      </c>
      <c r="AH27" s="87" t="b">
        <v>1</v>
      </c>
      <c r="AI27" s="11" t="s">
        <v>373</v>
      </c>
      <c r="AJ27" s="11" t="s">
        <v>372</v>
      </c>
      <c r="AK27" s="11" t="s">
        <v>381</v>
      </c>
      <c r="AL27" s="11" t="s">
        <v>365</v>
      </c>
      <c r="AM27" s="11" t="s">
        <v>371</v>
      </c>
      <c r="AN27" s="11" t="s">
        <v>370</v>
      </c>
      <c r="AO27" s="11" t="s">
        <v>382</v>
      </c>
      <c r="AP27" s="11" t="s">
        <v>376</v>
      </c>
      <c r="AQ27" s="18" t="s">
        <v>369</v>
      </c>
      <c r="AR27" s="18" t="s">
        <v>381</v>
      </c>
    </row>
    <row r="28" spans="1:44" x14ac:dyDescent="0.35">
      <c r="A28" s="8">
        <v>16</v>
      </c>
      <c r="B28" s="8" t="b">
        <v>0</v>
      </c>
      <c r="C28" s="8" t="b">
        <v>1</v>
      </c>
      <c r="D28" s="8" t="b">
        <v>1</v>
      </c>
      <c r="E28" s="8" t="b">
        <v>0</v>
      </c>
      <c r="F28" s="8">
        <v>0</v>
      </c>
      <c r="G28" s="8">
        <v>13</v>
      </c>
      <c r="H28" s="8">
        <v>4</v>
      </c>
      <c r="I28" s="8">
        <v>2</v>
      </c>
      <c r="J28" s="8" t="b">
        <v>1</v>
      </c>
      <c r="K28" s="8" t="b">
        <v>0</v>
      </c>
      <c r="L28" s="8">
        <v>18</v>
      </c>
      <c r="M28" s="8"/>
      <c r="N28" s="19">
        <v>17</v>
      </c>
      <c r="O28" s="92" t="s">
        <v>50</v>
      </c>
      <c r="P28" s="8" t="s">
        <v>512</v>
      </c>
      <c r="Q28" s="17">
        <v>7</v>
      </c>
      <c r="R28" s="17">
        <v>9</v>
      </c>
      <c r="S28" s="17">
        <v>159</v>
      </c>
      <c r="T28" s="26">
        <v>0.72463768115942029</v>
      </c>
      <c r="U28" s="12" t="s">
        <v>436</v>
      </c>
      <c r="V28" s="12" t="s">
        <v>437</v>
      </c>
      <c r="W28" s="12" t="s">
        <v>480</v>
      </c>
      <c r="X28" s="85">
        <v>1399942584</v>
      </c>
      <c r="Y28" s="85" t="b">
        <v>1</v>
      </c>
      <c r="Z28" s="8" t="s">
        <v>50</v>
      </c>
      <c r="AA28" s="8" t="b">
        <v>1</v>
      </c>
      <c r="AB28" s="10" t="b">
        <v>0</v>
      </c>
      <c r="AC28" s="11" t="s">
        <v>50</v>
      </c>
      <c r="AD28" s="86" t="b">
        <v>0</v>
      </c>
      <c r="AE28" s="17">
        <v>129</v>
      </c>
      <c r="AF28" s="11" t="s">
        <v>50</v>
      </c>
      <c r="AG28" s="87" t="b">
        <v>0</v>
      </c>
      <c r="AH28" s="87" t="b">
        <v>0</v>
      </c>
      <c r="AI28" s="11" t="s">
        <v>373</v>
      </c>
      <c r="AJ28" s="11" t="s">
        <v>372</v>
      </c>
      <c r="AK28" s="11" t="s">
        <v>381</v>
      </c>
      <c r="AL28" s="11" t="s">
        <v>365</v>
      </c>
      <c r="AM28" s="11" t="s">
        <v>371</v>
      </c>
      <c r="AN28" s="11" t="s">
        <v>367</v>
      </c>
      <c r="AO28" s="11" t="s">
        <v>382</v>
      </c>
      <c r="AP28" s="11" t="s">
        <v>376</v>
      </c>
      <c r="AQ28" s="18" t="s">
        <v>369</v>
      </c>
      <c r="AR28" s="18" t="s">
        <v>381</v>
      </c>
    </row>
    <row r="29" spans="1:44" x14ac:dyDescent="0.35">
      <c r="A29" s="8">
        <v>228</v>
      </c>
      <c r="B29" s="8" t="b">
        <v>0</v>
      </c>
      <c r="C29" s="8" t="b">
        <v>1</v>
      </c>
      <c r="D29" s="8" t="b">
        <v>0</v>
      </c>
      <c r="E29" s="8" t="b">
        <v>1</v>
      </c>
      <c r="F29" s="8">
        <v>-1</v>
      </c>
      <c r="G29" s="8">
        <v>68</v>
      </c>
      <c r="H29" s="8">
        <v>-49</v>
      </c>
      <c r="I29" s="8">
        <v>1</v>
      </c>
      <c r="J29" s="8" t="b">
        <v>0</v>
      </c>
      <c r="K29" s="8" t="b">
        <v>0</v>
      </c>
      <c r="L29" s="8">
        <v>19</v>
      </c>
      <c r="M29" s="8"/>
      <c r="N29" s="19">
        <v>19</v>
      </c>
      <c r="O29" s="92" t="s">
        <v>426</v>
      </c>
      <c r="P29" s="8" t="s">
        <v>425</v>
      </c>
      <c r="Q29" s="17">
        <v>8</v>
      </c>
      <c r="R29" s="17">
        <v>7</v>
      </c>
      <c r="S29" s="17">
        <v>158</v>
      </c>
      <c r="T29" s="26">
        <v>0.72946859903381644</v>
      </c>
      <c r="U29" s="12" t="s">
        <v>50</v>
      </c>
      <c r="V29" s="12" t="s">
        <v>50</v>
      </c>
      <c r="W29" s="12" t="s">
        <v>50</v>
      </c>
      <c r="X29" s="85">
        <v>1079994226</v>
      </c>
      <c r="Y29" s="85" t="b">
        <v>1</v>
      </c>
      <c r="Z29" s="8" t="s">
        <v>50</v>
      </c>
      <c r="AA29" s="8" t="b">
        <v>1</v>
      </c>
      <c r="AB29" s="10" t="b">
        <v>1</v>
      </c>
      <c r="AC29" s="11" t="s">
        <v>371</v>
      </c>
      <c r="AD29" s="86" t="b">
        <v>1</v>
      </c>
      <c r="AE29" s="17">
        <v>130</v>
      </c>
      <c r="AF29" s="11" t="s">
        <v>50</v>
      </c>
      <c r="AG29" s="87" t="b">
        <v>0</v>
      </c>
      <c r="AH29" s="87" t="b">
        <v>0</v>
      </c>
      <c r="AI29" s="11" t="s">
        <v>373</v>
      </c>
      <c r="AJ29" s="11" t="s">
        <v>372</v>
      </c>
      <c r="AK29" s="11" t="s">
        <v>381</v>
      </c>
      <c r="AL29" s="11" t="s">
        <v>365</v>
      </c>
      <c r="AM29" s="11" t="s">
        <v>371</v>
      </c>
      <c r="AN29" s="11" t="s">
        <v>370</v>
      </c>
      <c r="AO29" s="11" t="s">
        <v>382</v>
      </c>
      <c r="AP29" s="11" t="s">
        <v>376</v>
      </c>
      <c r="AQ29" s="18" t="s">
        <v>369</v>
      </c>
      <c r="AR29" s="18" t="s">
        <v>381</v>
      </c>
    </row>
    <row r="30" spans="1:44" x14ac:dyDescent="0.35">
      <c r="A30" s="8">
        <v>106</v>
      </c>
      <c r="B30" s="8" t="b">
        <v>0</v>
      </c>
      <c r="C30" s="8" t="b">
        <v>1</v>
      </c>
      <c r="D30" s="8" t="b">
        <v>1</v>
      </c>
      <c r="E30" s="8" t="b">
        <v>0</v>
      </c>
      <c r="F30" s="8">
        <v>0</v>
      </c>
      <c r="G30" s="8">
        <v>19</v>
      </c>
      <c r="H30" s="8">
        <v>1</v>
      </c>
      <c r="I30" s="8">
        <v>1</v>
      </c>
      <c r="J30" s="8" t="b">
        <v>1</v>
      </c>
      <c r="K30" s="8" t="b">
        <v>0</v>
      </c>
      <c r="L30" s="8">
        <v>20</v>
      </c>
      <c r="M30" s="8"/>
      <c r="N30" s="19">
        <v>20</v>
      </c>
      <c r="O30" s="92" t="s">
        <v>50</v>
      </c>
      <c r="P30" s="8" t="s">
        <v>546</v>
      </c>
      <c r="Q30" s="17">
        <v>9</v>
      </c>
      <c r="R30" s="17">
        <v>7</v>
      </c>
      <c r="S30" s="17">
        <v>159</v>
      </c>
      <c r="T30" s="26">
        <v>0.7342995169082126</v>
      </c>
      <c r="U30" s="12" t="s">
        <v>451</v>
      </c>
      <c r="V30" s="12" t="s">
        <v>450</v>
      </c>
      <c r="W30" s="12" t="s">
        <v>451</v>
      </c>
      <c r="X30" s="85">
        <v>830468881</v>
      </c>
      <c r="Y30" s="85" t="b">
        <v>1</v>
      </c>
      <c r="Z30" s="8" t="s">
        <v>50</v>
      </c>
      <c r="AA30" s="8" t="b">
        <v>1</v>
      </c>
      <c r="AB30" s="10" t="b">
        <v>0</v>
      </c>
      <c r="AC30" s="11" t="s">
        <v>50</v>
      </c>
      <c r="AD30" s="86" t="b">
        <v>0</v>
      </c>
      <c r="AE30" s="17">
        <v>135</v>
      </c>
      <c r="AF30" s="11" t="s">
        <v>370</v>
      </c>
      <c r="AG30" s="87" t="b">
        <v>1</v>
      </c>
      <c r="AH30" s="87" t="b">
        <v>1</v>
      </c>
      <c r="AI30" s="11" t="s">
        <v>373</v>
      </c>
      <c r="AJ30" s="11" t="s">
        <v>372</v>
      </c>
      <c r="AK30" s="11" t="s">
        <v>381</v>
      </c>
      <c r="AL30" s="11" t="s">
        <v>365</v>
      </c>
      <c r="AM30" s="11" t="s">
        <v>371</v>
      </c>
      <c r="AN30" s="11" t="s">
        <v>370</v>
      </c>
      <c r="AO30" s="11" t="s">
        <v>382</v>
      </c>
      <c r="AP30" s="11" t="s">
        <v>368</v>
      </c>
      <c r="AQ30" s="18" t="s">
        <v>369</v>
      </c>
      <c r="AR30" s="18" t="s">
        <v>381</v>
      </c>
    </row>
    <row r="31" spans="1:44" x14ac:dyDescent="0.35">
      <c r="A31" s="8">
        <v>147</v>
      </c>
      <c r="B31" s="8" t="b">
        <v>0</v>
      </c>
      <c r="C31" s="8" t="b">
        <v>1</v>
      </c>
      <c r="D31" s="8" t="b">
        <v>1</v>
      </c>
      <c r="E31" s="8" t="b">
        <v>0</v>
      </c>
      <c r="F31" s="8">
        <v>0</v>
      </c>
      <c r="G31" s="8">
        <v>13</v>
      </c>
      <c r="H31" s="8">
        <v>7</v>
      </c>
      <c r="I31" s="8">
        <v>2</v>
      </c>
      <c r="J31" s="8" t="b">
        <v>1</v>
      </c>
      <c r="K31" s="8" t="b">
        <v>0</v>
      </c>
      <c r="L31" s="8">
        <v>21</v>
      </c>
      <c r="M31" s="8"/>
      <c r="N31" s="19">
        <v>20</v>
      </c>
      <c r="O31" s="92" t="s">
        <v>50</v>
      </c>
      <c r="P31" s="8" t="s">
        <v>526</v>
      </c>
      <c r="Q31" s="17">
        <v>7</v>
      </c>
      <c r="R31" s="17">
        <v>7</v>
      </c>
      <c r="S31" s="17">
        <v>159</v>
      </c>
      <c r="T31" s="26">
        <v>0.7342995169082126</v>
      </c>
      <c r="U31" s="12" t="s">
        <v>436</v>
      </c>
      <c r="V31" s="12" t="s">
        <v>450</v>
      </c>
      <c r="W31" s="12" t="s">
        <v>438</v>
      </c>
      <c r="X31" s="85">
        <v>658058758</v>
      </c>
      <c r="Y31" s="85" t="b">
        <v>1</v>
      </c>
      <c r="Z31" s="8" t="s">
        <v>50</v>
      </c>
      <c r="AA31" s="8" t="b">
        <v>1</v>
      </c>
      <c r="AB31" s="10" t="b">
        <v>0</v>
      </c>
      <c r="AC31" s="11" t="s">
        <v>50</v>
      </c>
      <c r="AD31" s="86" t="b">
        <v>0</v>
      </c>
      <c r="AE31" s="17">
        <v>125</v>
      </c>
      <c r="AF31" s="11" t="s">
        <v>367</v>
      </c>
      <c r="AG31" s="87" t="b">
        <v>1</v>
      </c>
      <c r="AH31" s="87" t="b">
        <v>0</v>
      </c>
      <c r="AI31" s="11" t="s">
        <v>373</v>
      </c>
      <c r="AJ31" s="11" t="s">
        <v>372</v>
      </c>
      <c r="AK31" s="11" t="s">
        <v>381</v>
      </c>
      <c r="AL31" s="11" t="s">
        <v>365</v>
      </c>
      <c r="AM31" s="11" t="s">
        <v>371</v>
      </c>
      <c r="AN31" s="11" t="s">
        <v>367</v>
      </c>
      <c r="AO31" s="11" t="s">
        <v>382</v>
      </c>
      <c r="AP31" s="11" t="s">
        <v>376</v>
      </c>
      <c r="AQ31" s="18" t="s">
        <v>369</v>
      </c>
      <c r="AR31" s="18" t="s">
        <v>381</v>
      </c>
    </row>
    <row r="32" spans="1:44" s="9" customFormat="1" x14ac:dyDescent="0.35">
      <c r="A32" s="8">
        <v>113</v>
      </c>
      <c r="B32" s="8" t="b">
        <v>0</v>
      </c>
      <c r="C32" s="8" t="b">
        <v>1</v>
      </c>
      <c r="D32" s="8" t="b">
        <v>1</v>
      </c>
      <c r="E32" s="8" t="b">
        <v>0</v>
      </c>
      <c r="F32" s="8">
        <v>0</v>
      </c>
      <c r="G32" s="8">
        <v>19</v>
      </c>
      <c r="H32" s="8">
        <v>1</v>
      </c>
      <c r="I32" s="8">
        <v>3</v>
      </c>
      <c r="J32" s="8" t="b">
        <v>1</v>
      </c>
      <c r="K32" s="8" t="b">
        <v>0</v>
      </c>
      <c r="L32" s="8">
        <v>22</v>
      </c>
      <c r="M32" s="8"/>
      <c r="N32" s="19">
        <v>20</v>
      </c>
      <c r="O32" s="92" t="s">
        <v>50</v>
      </c>
      <c r="P32" s="8" t="s">
        <v>494</v>
      </c>
      <c r="Q32" s="17">
        <v>9</v>
      </c>
      <c r="R32" s="17">
        <v>9</v>
      </c>
      <c r="S32" s="17">
        <v>159</v>
      </c>
      <c r="T32" s="26">
        <v>0.72463768115942029</v>
      </c>
      <c r="U32" s="12" t="s">
        <v>436</v>
      </c>
      <c r="V32" s="12" t="s">
        <v>450</v>
      </c>
      <c r="W32" s="12" t="s">
        <v>451</v>
      </c>
      <c r="X32" s="85">
        <v>356655049</v>
      </c>
      <c r="Y32" s="85" t="b">
        <v>1</v>
      </c>
      <c r="Z32" s="8" t="s">
        <v>50</v>
      </c>
      <c r="AA32" s="8" t="b">
        <v>1</v>
      </c>
      <c r="AB32" s="10" t="b">
        <v>0</v>
      </c>
      <c r="AC32" s="11" t="s">
        <v>50</v>
      </c>
      <c r="AD32" s="86" t="b">
        <v>0</v>
      </c>
      <c r="AE32" s="17">
        <v>135</v>
      </c>
      <c r="AF32" s="11" t="s">
        <v>372</v>
      </c>
      <c r="AG32" s="87" t="b">
        <v>1</v>
      </c>
      <c r="AH32" s="87" t="b">
        <v>1</v>
      </c>
      <c r="AI32" s="11" t="s">
        <v>373</v>
      </c>
      <c r="AJ32" s="11" t="s">
        <v>372</v>
      </c>
      <c r="AK32" s="11" t="s">
        <v>366</v>
      </c>
      <c r="AL32" s="11" t="s">
        <v>365</v>
      </c>
      <c r="AM32" s="11" t="s">
        <v>371</v>
      </c>
      <c r="AN32" s="11" t="s">
        <v>370</v>
      </c>
      <c r="AO32" s="11" t="s">
        <v>382</v>
      </c>
      <c r="AP32" s="11" t="s">
        <v>376</v>
      </c>
      <c r="AQ32" s="18" t="s">
        <v>369</v>
      </c>
      <c r="AR32" s="18" t="s">
        <v>381</v>
      </c>
    </row>
    <row r="33" spans="1:44" x14ac:dyDescent="0.35">
      <c r="A33" s="8">
        <v>299</v>
      </c>
      <c r="B33" s="8" t="b">
        <v>0</v>
      </c>
      <c r="C33" s="8" t="b">
        <v>1</v>
      </c>
      <c r="D33" s="8" t="b">
        <v>1</v>
      </c>
      <c r="E33" s="8" t="b">
        <v>0</v>
      </c>
      <c r="F33" s="8">
        <v>0</v>
      </c>
      <c r="G33" s="8">
        <v>19</v>
      </c>
      <c r="H33" s="8">
        <v>4</v>
      </c>
      <c r="I33" s="8">
        <v>1</v>
      </c>
      <c r="J33" s="8" t="b">
        <v>0</v>
      </c>
      <c r="K33" s="8" t="b">
        <v>0</v>
      </c>
      <c r="L33" s="8">
        <v>23</v>
      </c>
      <c r="M33" s="8"/>
      <c r="N33" s="19">
        <v>23</v>
      </c>
      <c r="O33" s="92" t="s">
        <v>50</v>
      </c>
      <c r="P33" s="8" t="s">
        <v>525</v>
      </c>
      <c r="Q33" s="17">
        <v>8</v>
      </c>
      <c r="R33" s="17">
        <v>9</v>
      </c>
      <c r="S33" s="17">
        <v>158</v>
      </c>
      <c r="T33" s="26">
        <v>0.71980676328502413</v>
      </c>
      <c r="U33" s="12" t="s">
        <v>436</v>
      </c>
      <c r="V33" s="12" t="s">
        <v>450</v>
      </c>
      <c r="W33" s="12" t="s">
        <v>438</v>
      </c>
      <c r="X33" s="85">
        <v>1670177068</v>
      </c>
      <c r="Y33" s="85" t="b">
        <v>1</v>
      </c>
      <c r="Z33" s="8" t="s">
        <v>50</v>
      </c>
      <c r="AA33" s="8" t="b">
        <v>1</v>
      </c>
      <c r="AB33" s="10" t="b">
        <v>0</v>
      </c>
      <c r="AC33" s="11" t="s">
        <v>50</v>
      </c>
      <c r="AD33" s="86" t="b">
        <v>0</v>
      </c>
      <c r="AE33" s="17">
        <v>139</v>
      </c>
      <c r="AF33" s="11" t="s">
        <v>369</v>
      </c>
      <c r="AG33" s="87" t="b">
        <v>1</v>
      </c>
      <c r="AH33" s="87" t="b">
        <v>1</v>
      </c>
      <c r="AI33" s="11" t="s">
        <v>373</v>
      </c>
      <c r="AJ33" s="11" t="s">
        <v>372</v>
      </c>
      <c r="AK33" s="11" t="s">
        <v>381</v>
      </c>
      <c r="AL33" s="11" t="s">
        <v>365</v>
      </c>
      <c r="AM33" s="11" t="s">
        <v>371</v>
      </c>
      <c r="AN33" s="11" t="s">
        <v>370</v>
      </c>
      <c r="AO33" s="11" t="s">
        <v>382</v>
      </c>
      <c r="AP33" s="11" t="s">
        <v>376</v>
      </c>
      <c r="AQ33" s="18" t="s">
        <v>369</v>
      </c>
      <c r="AR33" s="18" t="s">
        <v>381</v>
      </c>
    </row>
    <row r="34" spans="1:44" x14ac:dyDescent="0.35">
      <c r="A34" s="8">
        <v>144</v>
      </c>
      <c r="B34" s="8" t="b">
        <v>0</v>
      </c>
      <c r="C34" s="8" t="b">
        <v>1</v>
      </c>
      <c r="D34" s="8" t="b">
        <v>1</v>
      </c>
      <c r="E34" s="8" t="b">
        <v>0</v>
      </c>
      <c r="F34" s="8">
        <v>0</v>
      </c>
      <c r="G34" s="8">
        <v>19</v>
      </c>
      <c r="H34" s="8">
        <v>4</v>
      </c>
      <c r="I34" s="8">
        <v>2</v>
      </c>
      <c r="J34" s="8" t="b">
        <v>0</v>
      </c>
      <c r="K34" s="8" t="b">
        <v>0</v>
      </c>
      <c r="L34" s="8">
        <v>24</v>
      </c>
      <c r="M34" s="8"/>
      <c r="N34" s="19">
        <v>23</v>
      </c>
      <c r="O34" s="92" t="s">
        <v>50</v>
      </c>
      <c r="P34" s="8" t="s">
        <v>577</v>
      </c>
      <c r="Q34" s="17">
        <v>8</v>
      </c>
      <c r="R34" s="17">
        <v>9</v>
      </c>
      <c r="S34" s="17">
        <v>158</v>
      </c>
      <c r="T34" s="26">
        <v>0.71980676328502413</v>
      </c>
      <c r="U34" s="12" t="s">
        <v>436</v>
      </c>
      <c r="V34" s="12" t="s">
        <v>450</v>
      </c>
      <c r="W34" s="12" t="s">
        <v>451</v>
      </c>
      <c r="X34" s="85">
        <v>1264728756</v>
      </c>
      <c r="Y34" s="85" t="b">
        <v>1</v>
      </c>
      <c r="Z34" s="8" t="s">
        <v>50</v>
      </c>
      <c r="AA34" s="8" t="b">
        <v>1</v>
      </c>
      <c r="AB34" s="10" t="b">
        <v>0</v>
      </c>
      <c r="AC34" s="11" t="s">
        <v>50</v>
      </c>
      <c r="AD34" s="86" t="b">
        <v>0</v>
      </c>
      <c r="AE34" s="17">
        <v>141</v>
      </c>
      <c r="AF34" s="11" t="s">
        <v>376</v>
      </c>
      <c r="AG34" s="87" t="b">
        <v>1</v>
      </c>
      <c r="AH34" s="87" t="b">
        <v>0</v>
      </c>
      <c r="AI34" s="11" t="s">
        <v>373</v>
      </c>
      <c r="AJ34" s="11" t="s">
        <v>372</v>
      </c>
      <c r="AK34" s="11" t="s">
        <v>381</v>
      </c>
      <c r="AL34" s="11" t="s">
        <v>365</v>
      </c>
      <c r="AM34" s="11" t="s">
        <v>371</v>
      </c>
      <c r="AN34" s="11" t="s">
        <v>370</v>
      </c>
      <c r="AO34" s="11" t="s">
        <v>382</v>
      </c>
      <c r="AP34" s="11" t="s">
        <v>376</v>
      </c>
      <c r="AQ34" s="18" t="s">
        <v>369</v>
      </c>
      <c r="AR34" s="18" t="s">
        <v>381</v>
      </c>
    </row>
    <row r="35" spans="1:44" s="9" customFormat="1" x14ac:dyDescent="0.35">
      <c r="A35" s="8">
        <v>114</v>
      </c>
      <c r="B35" s="8" t="b">
        <v>0</v>
      </c>
      <c r="C35" s="8" t="b">
        <v>1</v>
      </c>
      <c r="D35" s="8" t="b">
        <v>1</v>
      </c>
      <c r="E35" s="8" t="b">
        <v>0</v>
      </c>
      <c r="F35" s="8">
        <v>0</v>
      </c>
      <c r="G35" s="8">
        <v>19</v>
      </c>
      <c r="H35" s="8">
        <v>4</v>
      </c>
      <c r="I35" s="8">
        <v>3</v>
      </c>
      <c r="J35" s="8" t="b">
        <v>0</v>
      </c>
      <c r="K35" s="8" t="b">
        <v>0</v>
      </c>
      <c r="L35" s="8">
        <v>25</v>
      </c>
      <c r="M35" s="8"/>
      <c r="N35" s="19">
        <v>23</v>
      </c>
      <c r="O35" s="92" t="s">
        <v>50</v>
      </c>
      <c r="P35" s="8" t="s">
        <v>587</v>
      </c>
      <c r="Q35" s="17">
        <v>8</v>
      </c>
      <c r="R35" s="17">
        <v>8</v>
      </c>
      <c r="S35" s="17">
        <v>158</v>
      </c>
      <c r="T35" s="26">
        <v>0.72463768115942029</v>
      </c>
      <c r="U35" s="12" t="s">
        <v>436</v>
      </c>
      <c r="V35" s="12" t="s">
        <v>437</v>
      </c>
      <c r="W35" s="12" t="s">
        <v>451</v>
      </c>
      <c r="X35" s="85">
        <v>1075414298</v>
      </c>
      <c r="Y35" s="85" t="b">
        <v>1</v>
      </c>
      <c r="Z35" s="8" t="s">
        <v>50</v>
      </c>
      <c r="AA35" s="8" t="b">
        <v>1</v>
      </c>
      <c r="AB35" s="10" t="b">
        <v>0</v>
      </c>
      <c r="AC35" s="11" t="s">
        <v>50</v>
      </c>
      <c r="AD35" s="86" t="b">
        <v>0</v>
      </c>
      <c r="AE35" s="17">
        <v>142</v>
      </c>
      <c r="AF35" s="11" t="s">
        <v>374</v>
      </c>
      <c r="AG35" s="87" t="b">
        <v>0</v>
      </c>
      <c r="AH35" s="87" t="b">
        <v>0</v>
      </c>
      <c r="AI35" s="11" t="s">
        <v>373</v>
      </c>
      <c r="AJ35" s="11" t="s">
        <v>372</v>
      </c>
      <c r="AK35" s="11" t="s">
        <v>381</v>
      </c>
      <c r="AL35" s="11" t="s">
        <v>365</v>
      </c>
      <c r="AM35" s="11" t="s">
        <v>371</v>
      </c>
      <c r="AN35" s="11" t="s">
        <v>370</v>
      </c>
      <c r="AO35" s="11" t="s">
        <v>382</v>
      </c>
      <c r="AP35" s="11" t="s">
        <v>376</v>
      </c>
      <c r="AQ35" s="18" t="s">
        <v>369</v>
      </c>
      <c r="AR35" s="18" t="s">
        <v>381</v>
      </c>
    </row>
    <row r="36" spans="1:44" x14ac:dyDescent="0.35">
      <c r="A36" s="8">
        <v>136</v>
      </c>
      <c r="B36" s="8" t="b">
        <v>0</v>
      </c>
      <c r="C36" s="8" t="b">
        <v>1</v>
      </c>
      <c r="D36" s="8" t="b">
        <v>1</v>
      </c>
      <c r="E36" s="8" t="b">
        <v>0</v>
      </c>
      <c r="F36" s="8">
        <v>0</v>
      </c>
      <c r="G36" s="8">
        <v>19</v>
      </c>
      <c r="H36" s="8">
        <v>4</v>
      </c>
      <c r="I36" s="8">
        <v>4</v>
      </c>
      <c r="J36" s="8" t="b">
        <v>0</v>
      </c>
      <c r="K36" s="8" t="b">
        <v>0</v>
      </c>
      <c r="L36" s="8">
        <v>26</v>
      </c>
      <c r="M36" s="8"/>
      <c r="N36" s="19">
        <v>23</v>
      </c>
      <c r="O36" s="92" t="s">
        <v>50</v>
      </c>
      <c r="P36" s="8" t="s">
        <v>418</v>
      </c>
      <c r="Q36" s="17">
        <v>8</v>
      </c>
      <c r="R36" s="17">
        <v>7</v>
      </c>
      <c r="S36" s="17">
        <v>158</v>
      </c>
      <c r="T36" s="26">
        <v>0.72946859903381644</v>
      </c>
      <c r="U36" s="12" t="s">
        <v>436</v>
      </c>
      <c r="V36" s="12" t="s">
        <v>450</v>
      </c>
      <c r="W36" s="12" t="s">
        <v>480</v>
      </c>
      <c r="X36" s="85">
        <v>486917836</v>
      </c>
      <c r="Y36" s="85" t="b">
        <v>0</v>
      </c>
      <c r="Z36" s="8" t="s">
        <v>50</v>
      </c>
      <c r="AA36" s="8" t="b">
        <v>1</v>
      </c>
      <c r="AB36" s="10" t="b">
        <v>0</v>
      </c>
      <c r="AC36" s="11" t="s">
        <v>50</v>
      </c>
      <c r="AD36" s="86" t="b">
        <v>0</v>
      </c>
      <c r="AE36" s="17">
        <v>130</v>
      </c>
      <c r="AF36" s="11" t="s">
        <v>365</v>
      </c>
      <c r="AG36" s="87" t="b">
        <v>1</v>
      </c>
      <c r="AH36" s="87" t="b">
        <v>1</v>
      </c>
      <c r="AI36" s="11" t="s">
        <v>373</v>
      </c>
      <c r="AJ36" s="11" t="s">
        <v>372</v>
      </c>
      <c r="AK36" s="11" t="s">
        <v>366</v>
      </c>
      <c r="AL36" s="11" t="s">
        <v>365</v>
      </c>
      <c r="AM36" s="11" t="s">
        <v>371</v>
      </c>
      <c r="AN36" s="11" t="s">
        <v>370</v>
      </c>
      <c r="AO36" s="11" t="s">
        <v>382</v>
      </c>
      <c r="AP36" s="11" t="s">
        <v>376</v>
      </c>
      <c r="AQ36" s="18" t="s">
        <v>369</v>
      </c>
      <c r="AR36" s="18" t="s">
        <v>374</v>
      </c>
    </row>
    <row r="37" spans="1:44" x14ac:dyDescent="0.35">
      <c r="A37" s="8">
        <v>1335</v>
      </c>
      <c r="B37" s="8" t="b">
        <v>0</v>
      </c>
      <c r="C37" s="8" t="b">
        <v>1</v>
      </c>
      <c r="D37" s="8" t="b">
        <v>1</v>
      </c>
      <c r="E37" s="8" t="b">
        <v>0</v>
      </c>
      <c r="F37" s="8">
        <v>0</v>
      </c>
      <c r="G37" s="8">
        <v>19</v>
      </c>
      <c r="H37" s="8">
        <v>4</v>
      </c>
      <c r="I37" s="8">
        <v>5</v>
      </c>
      <c r="J37" s="8" t="b">
        <v>0</v>
      </c>
      <c r="K37" s="8" t="b">
        <v>0</v>
      </c>
      <c r="L37" s="8">
        <v>27</v>
      </c>
      <c r="M37" s="8"/>
      <c r="N37" s="19">
        <v>23</v>
      </c>
      <c r="O37" s="92" t="s">
        <v>50</v>
      </c>
      <c r="P37" s="8" t="s">
        <v>411</v>
      </c>
      <c r="Q37" s="17">
        <v>8</v>
      </c>
      <c r="R37" s="17">
        <v>9</v>
      </c>
      <c r="S37" s="17">
        <v>158</v>
      </c>
      <c r="T37" s="26">
        <v>0.71980676328502413</v>
      </c>
      <c r="U37" s="12" t="s">
        <v>436</v>
      </c>
      <c r="V37" s="12" t="s">
        <v>437</v>
      </c>
      <c r="W37" s="12" t="s">
        <v>480</v>
      </c>
      <c r="X37" s="85">
        <v>425039251</v>
      </c>
      <c r="Y37" s="85" t="b">
        <v>1</v>
      </c>
      <c r="Z37" s="8" t="s">
        <v>50</v>
      </c>
      <c r="AA37" s="8" t="b">
        <v>1</v>
      </c>
      <c r="AB37" s="10" t="b">
        <v>0</v>
      </c>
      <c r="AC37" s="11" t="s">
        <v>50</v>
      </c>
      <c r="AD37" s="86" t="b">
        <v>0</v>
      </c>
      <c r="AE37" s="17">
        <v>134</v>
      </c>
      <c r="AF37" s="11" t="s">
        <v>378</v>
      </c>
      <c r="AG37" s="87" t="b">
        <v>0</v>
      </c>
      <c r="AH37" s="87" t="b">
        <v>0</v>
      </c>
      <c r="AI37" s="11" t="s">
        <v>373</v>
      </c>
      <c r="AJ37" s="11" t="s">
        <v>372</v>
      </c>
      <c r="AK37" s="11" t="s">
        <v>381</v>
      </c>
      <c r="AL37" s="11" t="s">
        <v>365</v>
      </c>
      <c r="AM37" s="11" t="s">
        <v>371</v>
      </c>
      <c r="AN37" s="11" t="s">
        <v>370</v>
      </c>
      <c r="AO37" s="11" t="s">
        <v>382</v>
      </c>
      <c r="AP37" s="11" t="s">
        <v>376</v>
      </c>
      <c r="AQ37" s="18" t="s">
        <v>369</v>
      </c>
      <c r="AR37" s="18" t="s">
        <v>381</v>
      </c>
    </row>
    <row r="38" spans="1:44" x14ac:dyDescent="0.35">
      <c r="A38" s="8">
        <v>83</v>
      </c>
      <c r="B38" s="8" t="b">
        <v>0</v>
      </c>
      <c r="C38" s="8" t="b">
        <v>1</v>
      </c>
      <c r="D38" s="8" t="b">
        <v>1</v>
      </c>
      <c r="E38" s="8" t="b">
        <v>0</v>
      </c>
      <c r="F38" s="8">
        <v>0</v>
      </c>
      <c r="G38" s="8">
        <v>19</v>
      </c>
      <c r="H38" s="8">
        <v>4</v>
      </c>
      <c r="I38" s="8">
        <v>1</v>
      </c>
      <c r="J38" s="8" t="b">
        <v>1</v>
      </c>
      <c r="K38" s="8" t="b">
        <v>0</v>
      </c>
      <c r="L38" s="8">
        <v>28</v>
      </c>
      <c r="M38" s="8"/>
      <c r="N38" s="19">
        <v>23</v>
      </c>
      <c r="O38" s="92" t="s">
        <v>50</v>
      </c>
      <c r="P38" s="8" t="s">
        <v>538</v>
      </c>
      <c r="Q38" s="17">
        <v>8</v>
      </c>
      <c r="R38" s="17">
        <v>7</v>
      </c>
      <c r="S38" s="17">
        <v>158</v>
      </c>
      <c r="T38" s="26">
        <v>0.72946859903381644</v>
      </c>
      <c r="U38" s="12" t="s">
        <v>451</v>
      </c>
      <c r="V38" s="12" t="s">
        <v>437</v>
      </c>
      <c r="W38" s="12" t="s">
        <v>451</v>
      </c>
      <c r="X38" s="85">
        <v>220807985</v>
      </c>
      <c r="Y38" s="85" t="b">
        <v>1</v>
      </c>
      <c r="Z38" s="8" t="s">
        <v>50</v>
      </c>
      <c r="AA38" s="8" t="b">
        <v>1</v>
      </c>
      <c r="AB38" s="10" t="b">
        <v>0</v>
      </c>
      <c r="AC38" s="11" t="s">
        <v>50</v>
      </c>
      <c r="AD38" s="86" t="b">
        <v>0</v>
      </c>
      <c r="AE38" s="17">
        <v>143</v>
      </c>
      <c r="AF38" s="11" t="s">
        <v>372</v>
      </c>
      <c r="AG38" s="87" t="b">
        <v>1</v>
      </c>
      <c r="AH38" s="87" t="b">
        <v>1</v>
      </c>
      <c r="AI38" s="11" t="s">
        <v>373</v>
      </c>
      <c r="AJ38" s="11" t="s">
        <v>372</v>
      </c>
      <c r="AK38" s="11" t="s">
        <v>381</v>
      </c>
      <c r="AL38" s="11" t="s">
        <v>365</v>
      </c>
      <c r="AM38" s="11" t="s">
        <v>371</v>
      </c>
      <c r="AN38" s="11" t="s">
        <v>370</v>
      </c>
      <c r="AO38" s="11" t="s">
        <v>382</v>
      </c>
      <c r="AP38" s="11" t="s">
        <v>376</v>
      </c>
      <c r="AQ38" s="18" t="s">
        <v>369</v>
      </c>
      <c r="AR38" s="18" t="s">
        <v>381</v>
      </c>
    </row>
    <row r="39" spans="1:44" x14ac:dyDescent="0.35">
      <c r="A39" s="8">
        <v>24</v>
      </c>
      <c r="B39" s="8" t="b">
        <v>0</v>
      </c>
      <c r="C39" s="8" t="b">
        <v>1</v>
      </c>
      <c r="D39" s="8" t="b">
        <v>1</v>
      </c>
      <c r="E39" s="8" t="b">
        <v>0</v>
      </c>
      <c r="F39" s="8">
        <v>0</v>
      </c>
      <c r="G39" s="8">
        <v>29</v>
      </c>
      <c r="H39" s="8">
        <v>0</v>
      </c>
      <c r="I39" s="8">
        <v>1</v>
      </c>
      <c r="J39" s="8" t="b">
        <v>0</v>
      </c>
      <c r="K39" s="8" t="b">
        <v>0</v>
      </c>
      <c r="L39" s="8">
        <v>29</v>
      </c>
      <c r="M39" s="8"/>
      <c r="N39" s="19">
        <v>29</v>
      </c>
      <c r="O39" s="92" t="s">
        <v>50</v>
      </c>
      <c r="P39" s="8" t="s">
        <v>408</v>
      </c>
      <c r="Q39" s="17">
        <v>8</v>
      </c>
      <c r="R39" s="17">
        <v>9</v>
      </c>
      <c r="S39" s="17">
        <v>157</v>
      </c>
      <c r="T39" s="26">
        <v>0.71497584541062797</v>
      </c>
      <c r="U39" s="12" t="s">
        <v>436</v>
      </c>
      <c r="V39" s="12" t="s">
        <v>450</v>
      </c>
      <c r="W39" s="12" t="s">
        <v>451</v>
      </c>
      <c r="X39" s="85">
        <v>1475845972</v>
      </c>
      <c r="Y39" s="85" t="b">
        <v>1</v>
      </c>
      <c r="Z39" s="8" t="s">
        <v>50</v>
      </c>
      <c r="AA39" s="8" t="b">
        <v>1</v>
      </c>
      <c r="AB39" s="10" t="b">
        <v>0</v>
      </c>
      <c r="AC39" s="11" t="s">
        <v>50</v>
      </c>
      <c r="AD39" s="86" t="b">
        <v>0</v>
      </c>
      <c r="AE39" s="17">
        <v>138</v>
      </c>
      <c r="AF39" s="11" t="s">
        <v>50</v>
      </c>
      <c r="AG39" s="87" t="b">
        <v>0</v>
      </c>
      <c r="AH39" s="87" t="b">
        <v>0</v>
      </c>
      <c r="AI39" s="11" t="s">
        <v>373</v>
      </c>
      <c r="AJ39" s="11" t="s">
        <v>372</v>
      </c>
      <c r="AK39" s="11" t="s">
        <v>381</v>
      </c>
      <c r="AL39" s="11" t="s">
        <v>365</v>
      </c>
      <c r="AM39" s="11" t="s">
        <v>371</v>
      </c>
      <c r="AN39" s="11" t="s">
        <v>370</v>
      </c>
      <c r="AO39" s="11" t="s">
        <v>382</v>
      </c>
      <c r="AP39" s="11" t="s">
        <v>376</v>
      </c>
      <c r="AQ39" s="18" t="s">
        <v>369</v>
      </c>
      <c r="AR39" s="18" t="s">
        <v>381</v>
      </c>
    </row>
    <row r="40" spans="1:44" x14ac:dyDescent="0.35">
      <c r="A40" s="8">
        <v>97</v>
      </c>
      <c r="B40" s="8" t="b">
        <v>0</v>
      </c>
      <c r="C40" s="8" t="b">
        <v>1</v>
      </c>
      <c r="D40" s="8" t="b">
        <v>1</v>
      </c>
      <c r="E40" s="8" t="b">
        <v>0</v>
      </c>
      <c r="F40" s="8">
        <v>0</v>
      </c>
      <c r="G40" s="8">
        <v>36</v>
      </c>
      <c r="H40" s="8">
        <v>-7</v>
      </c>
      <c r="I40" s="8">
        <v>2</v>
      </c>
      <c r="J40" s="8" t="b">
        <v>0</v>
      </c>
      <c r="K40" s="8" t="b">
        <v>0</v>
      </c>
      <c r="L40" s="8">
        <v>30</v>
      </c>
      <c r="M40" s="8"/>
      <c r="N40" s="19">
        <v>29</v>
      </c>
      <c r="O40" s="92" t="s">
        <v>50</v>
      </c>
      <c r="P40" s="8" t="s">
        <v>517</v>
      </c>
      <c r="Q40" s="17">
        <v>9</v>
      </c>
      <c r="R40" s="17">
        <v>9</v>
      </c>
      <c r="S40" s="17">
        <v>157</v>
      </c>
      <c r="T40" s="26">
        <v>0.71497584541062797</v>
      </c>
      <c r="U40" s="12" t="s">
        <v>436</v>
      </c>
      <c r="V40" s="12" t="s">
        <v>437</v>
      </c>
      <c r="W40" s="12" t="s">
        <v>451</v>
      </c>
      <c r="X40" s="85">
        <v>1408079795</v>
      </c>
      <c r="Y40" s="85" t="b">
        <v>1</v>
      </c>
      <c r="Z40" s="8" t="s">
        <v>50</v>
      </c>
      <c r="AA40" s="8" t="b">
        <v>1</v>
      </c>
      <c r="AB40" s="10" t="b">
        <v>0</v>
      </c>
      <c r="AC40" s="11" t="s">
        <v>50</v>
      </c>
      <c r="AD40" s="86" t="b">
        <v>0</v>
      </c>
      <c r="AE40" s="17">
        <v>137</v>
      </c>
      <c r="AF40" s="11" t="s">
        <v>370</v>
      </c>
      <c r="AG40" s="87" t="b">
        <v>1</v>
      </c>
      <c r="AH40" s="87" t="b">
        <v>1</v>
      </c>
      <c r="AI40" s="11" t="s">
        <v>373</v>
      </c>
      <c r="AJ40" s="11" t="s">
        <v>372</v>
      </c>
      <c r="AK40" s="11" t="s">
        <v>366</v>
      </c>
      <c r="AL40" s="11" t="s">
        <v>365</v>
      </c>
      <c r="AM40" s="11" t="s">
        <v>371</v>
      </c>
      <c r="AN40" s="11" t="s">
        <v>370</v>
      </c>
      <c r="AO40" s="11" t="s">
        <v>382</v>
      </c>
      <c r="AP40" s="11" t="s">
        <v>376</v>
      </c>
      <c r="AQ40" s="18" t="s">
        <v>369</v>
      </c>
      <c r="AR40" s="18" t="s">
        <v>381</v>
      </c>
    </row>
    <row r="41" spans="1:44" s="9" customFormat="1" x14ac:dyDescent="0.35">
      <c r="A41" s="8">
        <v>325</v>
      </c>
      <c r="B41" s="8" t="b">
        <v>0</v>
      </c>
      <c r="C41" s="8" t="b">
        <v>1</v>
      </c>
      <c r="D41" s="8" t="b">
        <v>1</v>
      </c>
      <c r="E41" s="8" t="b">
        <v>0</v>
      </c>
      <c r="F41" s="8">
        <v>0</v>
      </c>
      <c r="G41" s="8">
        <v>29</v>
      </c>
      <c r="H41" s="8">
        <v>0</v>
      </c>
      <c r="I41" s="8">
        <v>3</v>
      </c>
      <c r="J41" s="8" t="b">
        <v>0</v>
      </c>
      <c r="K41" s="8" t="b">
        <v>0</v>
      </c>
      <c r="L41" s="8">
        <v>31</v>
      </c>
      <c r="M41" s="8"/>
      <c r="N41" s="19">
        <v>29</v>
      </c>
      <c r="O41" s="92" t="s">
        <v>50</v>
      </c>
      <c r="P41" s="8" t="s">
        <v>572</v>
      </c>
      <c r="Q41" s="17">
        <v>8</v>
      </c>
      <c r="R41" s="17">
        <v>9</v>
      </c>
      <c r="S41" s="17">
        <v>157</v>
      </c>
      <c r="T41" s="26">
        <v>0.71497584541062797</v>
      </c>
      <c r="U41" s="12" t="s">
        <v>436</v>
      </c>
      <c r="V41" s="12" t="s">
        <v>450</v>
      </c>
      <c r="W41" s="12" t="s">
        <v>480</v>
      </c>
      <c r="X41" s="85">
        <v>1374788985</v>
      </c>
      <c r="Y41" s="85" t="b">
        <v>1</v>
      </c>
      <c r="Z41" s="8" t="s">
        <v>50</v>
      </c>
      <c r="AA41" s="8" t="b">
        <v>1</v>
      </c>
      <c r="AB41" s="10" t="b">
        <v>0</v>
      </c>
      <c r="AC41" s="11" t="s">
        <v>50</v>
      </c>
      <c r="AD41" s="86" t="b">
        <v>0</v>
      </c>
      <c r="AE41" s="17">
        <v>134</v>
      </c>
      <c r="AF41" s="11" t="s">
        <v>374</v>
      </c>
      <c r="AG41" s="87" t="b">
        <v>0</v>
      </c>
      <c r="AH41" s="87" t="b">
        <v>0</v>
      </c>
      <c r="AI41" s="11" t="s">
        <v>373</v>
      </c>
      <c r="AJ41" s="11" t="s">
        <v>372</v>
      </c>
      <c r="AK41" s="11" t="s">
        <v>381</v>
      </c>
      <c r="AL41" s="11" t="s">
        <v>365</v>
      </c>
      <c r="AM41" s="11" t="s">
        <v>371</v>
      </c>
      <c r="AN41" s="11" t="s">
        <v>370</v>
      </c>
      <c r="AO41" s="11" t="s">
        <v>382</v>
      </c>
      <c r="AP41" s="11" t="s">
        <v>376</v>
      </c>
      <c r="AQ41" s="18" t="s">
        <v>369</v>
      </c>
      <c r="AR41" s="18" t="s">
        <v>381</v>
      </c>
    </row>
    <row r="42" spans="1:44" x14ac:dyDescent="0.35">
      <c r="A42" s="8">
        <v>1121</v>
      </c>
      <c r="B42" s="8" t="b">
        <v>0</v>
      </c>
      <c r="C42" s="8" t="b">
        <v>1</v>
      </c>
      <c r="D42" s="8" t="b">
        <v>1</v>
      </c>
      <c r="E42" s="8" t="b">
        <v>0</v>
      </c>
      <c r="F42" s="8">
        <v>0</v>
      </c>
      <c r="G42" s="8">
        <v>29</v>
      </c>
      <c r="H42" s="8">
        <v>0</v>
      </c>
      <c r="I42" s="8">
        <v>4</v>
      </c>
      <c r="J42" s="8" t="b">
        <v>0</v>
      </c>
      <c r="K42" s="8" t="b">
        <v>0</v>
      </c>
      <c r="L42" s="8">
        <v>32</v>
      </c>
      <c r="M42" s="8"/>
      <c r="N42" s="19">
        <v>29</v>
      </c>
      <c r="O42" s="92" t="s">
        <v>50</v>
      </c>
      <c r="P42" s="8" t="s">
        <v>422</v>
      </c>
      <c r="Q42" s="17">
        <v>8</v>
      </c>
      <c r="R42" s="17">
        <v>5</v>
      </c>
      <c r="S42" s="17">
        <v>157</v>
      </c>
      <c r="T42" s="26">
        <v>0.7342995169082126</v>
      </c>
      <c r="U42" s="12" t="s">
        <v>436</v>
      </c>
      <c r="V42" s="12" t="s">
        <v>437</v>
      </c>
      <c r="W42" s="12" t="s">
        <v>480</v>
      </c>
      <c r="X42" s="85">
        <v>1233752663</v>
      </c>
      <c r="Y42" s="85" t="b">
        <v>1</v>
      </c>
      <c r="Z42" s="8" t="s">
        <v>50</v>
      </c>
      <c r="AA42" s="8" t="b">
        <v>1</v>
      </c>
      <c r="AB42" s="10" t="b">
        <v>0</v>
      </c>
      <c r="AC42" s="11" t="s">
        <v>50</v>
      </c>
      <c r="AD42" s="86" t="b">
        <v>0</v>
      </c>
      <c r="AE42" s="17">
        <v>139</v>
      </c>
      <c r="AF42" s="11" t="s">
        <v>373</v>
      </c>
      <c r="AG42" s="87" t="b">
        <v>1</v>
      </c>
      <c r="AH42" s="87" t="b">
        <v>1</v>
      </c>
      <c r="AI42" s="11" t="s">
        <v>373</v>
      </c>
      <c r="AJ42" s="11" t="s">
        <v>372</v>
      </c>
      <c r="AK42" s="11" t="s">
        <v>381</v>
      </c>
      <c r="AL42" s="11" t="s">
        <v>365</v>
      </c>
      <c r="AM42" s="11" t="s">
        <v>371</v>
      </c>
      <c r="AN42" s="11" t="s">
        <v>370</v>
      </c>
      <c r="AO42" s="11" t="s">
        <v>382</v>
      </c>
      <c r="AP42" s="11" t="s">
        <v>376</v>
      </c>
      <c r="AQ42" s="18" t="s">
        <v>369</v>
      </c>
      <c r="AR42" s="18" t="s">
        <v>381</v>
      </c>
    </row>
    <row r="43" spans="1:44" x14ac:dyDescent="0.35">
      <c r="A43" s="8">
        <v>152</v>
      </c>
      <c r="B43" s="8" t="b">
        <v>0</v>
      </c>
      <c r="C43" s="8" t="b">
        <v>1</v>
      </c>
      <c r="D43" s="8" t="b">
        <v>1</v>
      </c>
      <c r="E43" s="8" t="b">
        <v>0</v>
      </c>
      <c r="F43" s="8">
        <v>0</v>
      </c>
      <c r="G43" s="8">
        <v>29</v>
      </c>
      <c r="H43" s="8">
        <v>0</v>
      </c>
      <c r="I43" s="8">
        <v>5</v>
      </c>
      <c r="J43" s="8" t="b">
        <v>0</v>
      </c>
      <c r="K43" s="8" t="b">
        <v>0</v>
      </c>
      <c r="L43" s="8">
        <v>33</v>
      </c>
      <c r="M43" s="8"/>
      <c r="N43" s="19">
        <v>29</v>
      </c>
      <c r="O43" s="92" t="s">
        <v>50</v>
      </c>
      <c r="P43" s="8" t="s">
        <v>580</v>
      </c>
      <c r="Q43" s="17">
        <v>8</v>
      </c>
      <c r="R43" s="17">
        <v>9</v>
      </c>
      <c r="S43" s="17">
        <v>157</v>
      </c>
      <c r="T43" s="26">
        <v>0.71497584541062797</v>
      </c>
      <c r="U43" s="12" t="s">
        <v>436</v>
      </c>
      <c r="V43" s="12" t="s">
        <v>437</v>
      </c>
      <c r="W43" s="12" t="s">
        <v>451</v>
      </c>
      <c r="X43" s="85">
        <v>1082778985</v>
      </c>
      <c r="Y43" s="85" t="b">
        <v>1</v>
      </c>
      <c r="Z43" s="8" t="s">
        <v>50</v>
      </c>
      <c r="AA43" s="8" t="b">
        <v>1</v>
      </c>
      <c r="AB43" s="10" t="b">
        <v>0</v>
      </c>
      <c r="AC43" s="11" t="s">
        <v>50</v>
      </c>
      <c r="AD43" s="86" t="b">
        <v>0</v>
      </c>
      <c r="AE43" s="17">
        <v>129</v>
      </c>
      <c r="AF43" s="11" t="s">
        <v>371</v>
      </c>
      <c r="AG43" s="87" t="b">
        <v>1</v>
      </c>
      <c r="AH43" s="87" t="b">
        <v>1</v>
      </c>
      <c r="AI43" s="11" t="s">
        <v>373</v>
      </c>
      <c r="AJ43" s="11" t="s">
        <v>372</v>
      </c>
      <c r="AK43" s="11" t="s">
        <v>381</v>
      </c>
      <c r="AL43" s="11" t="s">
        <v>365</v>
      </c>
      <c r="AM43" s="11" t="s">
        <v>371</v>
      </c>
      <c r="AN43" s="11" t="s">
        <v>370</v>
      </c>
      <c r="AO43" s="11" t="s">
        <v>382</v>
      </c>
      <c r="AP43" s="11" t="s">
        <v>376</v>
      </c>
      <c r="AQ43" s="18" t="s">
        <v>369</v>
      </c>
      <c r="AR43" s="18" t="s">
        <v>381</v>
      </c>
    </row>
    <row r="44" spans="1:44" x14ac:dyDescent="0.35">
      <c r="A44" s="8">
        <v>125</v>
      </c>
      <c r="B44" s="8" t="b">
        <v>0</v>
      </c>
      <c r="C44" s="8" t="b">
        <v>1</v>
      </c>
      <c r="D44" s="8" t="b">
        <v>1</v>
      </c>
      <c r="E44" s="8" t="b">
        <v>0</v>
      </c>
      <c r="F44" s="8">
        <v>0</v>
      </c>
      <c r="G44" s="8">
        <v>29</v>
      </c>
      <c r="H44" s="8">
        <v>0</v>
      </c>
      <c r="I44" s="8">
        <v>1</v>
      </c>
      <c r="J44" s="8" t="b">
        <v>1</v>
      </c>
      <c r="K44" s="8" t="b">
        <v>0</v>
      </c>
      <c r="L44" s="8">
        <v>34</v>
      </c>
      <c r="M44" s="8"/>
      <c r="N44" s="19">
        <v>29</v>
      </c>
      <c r="O44" s="92" t="s">
        <v>50</v>
      </c>
      <c r="P44" s="8" t="s">
        <v>566</v>
      </c>
      <c r="Q44" s="17">
        <v>8</v>
      </c>
      <c r="R44" s="17">
        <v>9</v>
      </c>
      <c r="S44" s="17">
        <v>157</v>
      </c>
      <c r="T44" s="26">
        <v>0.71497584541062797</v>
      </c>
      <c r="U44" s="12" t="s">
        <v>436</v>
      </c>
      <c r="V44" s="12" t="s">
        <v>450</v>
      </c>
      <c r="W44" s="12" t="s">
        <v>564</v>
      </c>
      <c r="X44" s="85">
        <v>798348145</v>
      </c>
      <c r="Y44" s="85" t="b">
        <v>1</v>
      </c>
      <c r="Z44" s="8" t="s">
        <v>50</v>
      </c>
      <c r="AA44" s="8" t="b">
        <v>1</v>
      </c>
      <c r="AB44" s="10" t="b">
        <v>0</v>
      </c>
      <c r="AC44" s="11" t="s">
        <v>50</v>
      </c>
      <c r="AD44" s="86" t="b">
        <v>0</v>
      </c>
      <c r="AE44" s="17">
        <v>133</v>
      </c>
      <c r="AF44" s="11" t="s">
        <v>371</v>
      </c>
      <c r="AG44" s="87" t="b">
        <v>1</v>
      </c>
      <c r="AH44" s="87" t="b">
        <v>1</v>
      </c>
      <c r="AI44" s="11" t="s">
        <v>373</v>
      </c>
      <c r="AJ44" s="11" t="s">
        <v>372</v>
      </c>
      <c r="AK44" s="11" t="s">
        <v>381</v>
      </c>
      <c r="AL44" s="11" t="s">
        <v>365</v>
      </c>
      <c r="AM44" s="11" t="s">
        <v>371</v>
      </c>
      <c r="AN44" s="11" t="s">
        <v>370</v>
      </c>
      <c r="AO44" s="11" t="s">
        <v>382</v>
      </c>
      <c r="AP44" s="11" t="s">
        <v>376</v>
      </c>
      <c r="AQ44" s="18" t="s">
        <v>369</v>
      </c>
      <c r="AR44" s="18" t="s">
        <v>381</v>
      </c>
    </row>
    <row r="45" spans="1:44" s="9" customFormat="1" x14ac:dyDescent="0.35">
      <c r="A45" s="8">
        <v>291</v>
      </c>
      <c r="B45" s="8" t="b">
        <v>0</v>
      </c>
      <c r="C45" s="8" t="b">
        <v>1</v>
      </c>
      <c r="D45" s="8" t="b">
        <v>1</v>
      </c>
      <c r="E45" s="8" t="b">
        <v>0</v>
      </c>
      <c r="F45" s="8">
        <v>0</v>
      </c>
      <c r="G45" s="8">
        <v>29</v>
      </c>
      <c r="H45" s="8">
        <v>0</v>
      </c>
      <c r="I45" s="8">
        <v>2</v>
      </c>
      <c r="J45" s="8" t="b">
        <v>1</v>
      </c>
      <c r="K45" s="8" t="b">
        <v>0</v>
      </c>
      <c r="L45" s="8">
        <v>35</v>
      </c>
      <c r="M45" s="8"/>
      <c r="N45" s="19">
        <v>29</v>
      </c>
      <c r="O45" s="92" t="s">
        <v>50</v>
      </c>
      <c r="P45" s="8" t="s">
        <v>557</v>
      </c>
      <c r="Q45" s="17">
        <v>8</v>
      </c>
      <c r="R45" s="17">
        <v>7</v>
      </c>
      <c r="S45" s="17">
        <v>157</v>
      </c>
      <c r="T45" s="26">
        <v>0.72463768115942029</v>
      </c>
      <c r="U45" s="12" t="s">
        <v>451</v>
      </c>
      <c r="V45" s="12" t="s">
        <v>437</v>
      </c>
      <c r="W45" s="12" t="s">
        <v>451</v>
      </c>
      <c r="X45" s="85">
        <v>247261990</v>
      </c>
      <c r="Y45" s="85" t="b">
        <v>1</v>
      </c>
      <c r="Z45" s="8" t="s">
        <v>50</v>
      </c>
      <c r="AA45" s="8" t="b">
        <v>1</v>
      </c>
      <c r="AB45" s="10" t="b">
        <v>0</v>
      </c>
      <c r="AC45" s="11" t="s">
        <v>50</v>
      </c>
      <c r="AD45" s="86" t="b">
        <v>0</v>
      </c>
      <c r="AE45" s="17">
        <v>136</v>
      </c>
      <c r="AF45" s="11" t="s">
        <v>369</v>
      </c>
      <c r="AG45" s="87" t="b">
        <v>1</v>
      </c>
      <c r="AH45" s="87" t="b">
        <v>1</v>
      </c>
      <c r="AI45" s="11" t="s">
        <v>373</v>
      </c>
      <c r="AJ45" s="11" t="s">
        <v>372</v>
      </c>
      <c r="AK45" s="11" t="s">
        <v>381</v>
      </c>
      <c r="AL45" s="11" t="s">
        <v>365</v>
      </c>
      <c r="AM45" s="11" t="s">
        <v>371</v>
      </c>
      <c r="AN45" s="11" t="s">
        <v>370</v>
      </c>
      <c r="AO45" s="11" t="s">
        <v>382</v>
      </c>
      <c r="AP45" s="11" t="s">
        <v>376</v>
      </c>
      <c r="AQ45" s="18" t="s">
        <v>369</v>
      </c>
      <c r="AR45" s="18" t="s">
        <v>381</v>
      </c>
    </row>
    <row r="46" spans="1:44" s="9" customFormat="1" x14ac:dyDescent="0.35">
      <c r="A46" s="8">
        <v>227</v>
      </c>
      <c r="B46" s="8" t="b">
        <v>0</v>
      </c>
      <c r="C46" s="8" t="b">
        <v>1</v>
      </c>
      <c r="D46" s="8" t="b">
        <v>1</v>
      </c>
      <c r="E46" s="8" t="b">
        <v>0</v>
      </c>
      <c r="F46" s="8">
        <v>0</v>
      </c>
      <c r="G46" s="8">
        <v>42</v>
      </c>
      <c r="H46" s="8">
        <v>-6</v>
      </c>
      <c r="I46" s="8">
        <v>1</v>
      </c>
      <c r="J46" s="8" t="b">
        <v>0</v>
      </c>
      <c r="K46" s="8" t="b">
        <v>0</v>
      </c>
      <c r="L46" s="8">
        <v>36</v>
      </c>
      <c r="M46" s="8"/>
      <c r="N46" s="19">
        <v>36</v>
      </c>
      <c r="O46" s="92" t="s">
        <v>50</v>
      </c>
      <c r="P46" s="8" t="s">
        <v>414</v>
      </c>
      <c r="Q46" s="17">
        <v>9</v>
      </c>
      <c r="R46" s="17">
        <v>8</v>
      </c>
      <c r="S46" s="17">
        <v>156</v>
      </c>
      <c r="T46" s="26">
        <v>0.71497584541062797</v>
      </c>
      <c r="U46" s="12" t="s">
        <v>436</v>
      </c>
      <c r="V46" s="12" t="s">
        <v>450</v>
      </c>
      <c r="W46" s="12" t="s">
        <v>451</v>
      </c>
      <c r="X46" s="85">
        <v>1903749128</v>
      </c>
      <c r="Y46" s="85" t="b">
        <v>1</v>
      </c>
      <c r="Z46" s="8" t="s">
        <v>50</v>
      </c>
      <c r="AA46" s="8" t="b">
        <v>1</v>
      </c>
      <c r="AB46" s="10" t="b">
        <v>0</v>
      </c>
      <c r="AC46" s="11" t="s">
        <v>50</v>
      </c>
      <c r="AD46" s="86" t="b">
        <v>0</v>
      </c>
      <c r="AE46" s="17">
        <v>141</v>
      </c>
      <c r="AF46" s="11" t="s">
        <v>373</v>
      </c>
      <c r="AG46" s="87" t="b">
        <v>1</v>
      </c>
      <c r="AH46" s="87" t="b">
        <v>1</v>
      </c>
      <c r="AI46" s="11" t="s">
        <v>373</v>
      </c>
      <c r="AJ46" s="11" t="s">
        <v>372</v>
      </c>
      <c r="AK46" s="11" t="s">
        <v>366</v>
      </c>
      <c r="AL46" s="11" t="s">
        <v>365</v>
      </c>
      <c r="AM46" s="11" t="s">
        <v>371</v>
      </c>
      <c r="AN46" s="11" t="s">
        <v>370</v>
      </c>
      <c r="AO46" s="11" t="s">
        <v>382</v>
      </c>
      <c r="AP46" s="11" t="s">
        <v>376</v>
      </c>
      <c r="AQ46" s="18" t="s">
        <v>369</v>
      </c>
      <c r="AR46" s="18" t="s">
        <v>381</v>
      </c>
    </row>
    <row r="47" spans="1:44" s="9" customFormat="1" x14ac:dyDescent="0.35">
      <c r="A47" s="8">
        <v>293</v>
      </c>
      <c r="B47" s="8" t="b">
        <v>0</v>
      </c>
      <c r="C47" s="8" t="b">
        <v>1</v>
      </c>
      <c r="D47" s="8" t="b">
        <v>1</v>
      </c>
      <c r="E47" s="8" t="b">
        <v>0</v>
      </c>
      <c r="F47" s="8">
        <v>0</v>
      </c>
      <c r="G47" s="8">
        <v>36</v>
      </c>
      <c r="H47" s="8">
        <v>0</v>
      </c>
      <c r="I47" s="8">
        <v>2</v>
      </c>
      <c r="J47" s="8" t="b">
        <v>0</v>
      </c>
      <c r="K47" s="8" t="b">
        <v>0</v>
      </c>
      <c r="L47" s="8">
        <v>37</v>
      </c>
      <c r="M47" s="8"/>
      <c r="N47" s="19">
        <v>36</v>
      </c>
      <c r="O47" s="92" t="s">
        <v>50</v>
      </c>
      <c r="P47" s="8" t="s">
        <v>420</v>
      </c>
      <c r="Q47" s="17">
        <v>8</v>
      </c>
      <c r="R47" s="17">
        <v>9</v>
      </c>
      <c r="S47" s="17">
        <v>156</v>
      </c>
      <c r="T47" s="26">
        <v>0.71014492753623193</v>
      </c>
      <c r="U47" s="12" t="s">
        <v>436</v>
      </c>
      <c r="V47" s="12" t="s">
        <v>450</v>
      </c>
      <c r="W47" s="12" t="s">
        <v>438</v>
      </c>
      <c r="X47" s="85">
        <v>1864835965</v>
      </c>
      <c r="Y47" s="85" t="b">
        <v>1</v>
      </c>
      <c r="Z47" s="8" t="s">
        <v>50</v>
      </c>
      <c r="AA47" s="8" t="b">
        <v>1</v>
      </c>
      <c r="AB47" s="10" t="b">
        <v>0</v>
      </c>
      <c r="AC47" s="11" t="s">
        <v>50</v>
      </c>
      <c r="AD47" s="86" t="b">
        <v>0</v>
      </c>
      <c r="AE47" s="17">
        <v>130</v>
      </c>
      <c r="AF47" s="11" t="s">
        <v>367</v>
      </c>
      <c r="AG47" s="87" t="b">
        <v>0</v>
      </c>
      <c r="AH47" s="87" t="b">
        <v>0</v>
      </c>
      <c r="AI47" s="11" t="s">
        <v>373</v>
      </c>
      <c r="AJ47" s="11" t="s">
        <v>372</v>
      </c>
      <c r="AK47" s="11" t="s">
        <v>381</v>
      </c>
      <c r="AL47" s="11" t="s">
        <v>365</v>
      </c>
      <c r="AM47" s="11" t="s">
        <v>371</v>
      </c>
      <c r="AN47" s="11" t="s">
        <v>370</v>
      </c>
      <c r="AO47" s="11" t="s">
        <v>382</v>
      </c>
      <c r="AP47" s="11" t="s">
        <v>376</v>
      </c>
      <c r="AQ47" s="18" t="s">
        <v>369</v>
      </c>
      <c r="AR47" s="18" t="s">
        <v>381</v>
      </c>
    </row>
    <row r="48" spans="1:44" x14ac:dyDescent="0.35">
      <c r="A48" s="8">
        <v>160</v>
      </c>
      <c r="B48" s="8" t="b">
        <v>0</v>
      </c>
      <c r="C48" s="8" t="b">
        <v>1</v>
      </c>
      <c r="D48" s="8" t="b">
        <v>0</v>
      </c>
      <c r="E48" s="8" t="b">
        <v>1</v>
      </c>
      <c r="F48" s="8">
        <v>-1</v>
      </c>
      <c r="G48" s="8">
        <v>98</v>
      </c>
      <c r="H48" s="8">
        <v>-60</v>
      </c>
      <c r="I48" s="8">
        <v>1</v>
      </c>
      <c r="J48" s="8" t="b">
        <v>1</v>
      </c>
      <c r="K48" s="8" t="b">
        <v>0</v>
      </c>
      <c r="L48" s="8">
        <v>38</v>
      </c>
      <c r="M48" s="8"/>
      <c r="N48" s="19">
        <v>38</v>
      </c>
      <c r="O48" s="92" t="s">
        <v>426</v>
      </c>
      <c r="P48" s="8" t="s">
        <v>575</v>
      </c>
      <c r="Q48" s="17">
        <v>8</v>
      </c>
      <c r="R48" s="17">
        <v>7</v>
      </c>
      <c r="S48" s="17">
        <v>155</v>
      </c>
      <c r="T48" s="26">
        <v>0.71497584541062797</v>
      </c>
      <c r="U48" s="12" t="s">
        <v>436</v>
      </c>
      <c r="V48" s="12" t="s">
        <v>450</v>
      </c>
      <c r="W48" s="12" t="s">
        <v>451</v>
      </c>
      <c r="X48" s="85">
        <v>1579907253</v>
      </c>
      <c r="Y48" s="85" t="b">
        <v>1</v>
      </c>
      <c r="Z48" s="8" t="s">
        <v>50</v>
      </c>
      <c r="AA48" s="8" t="b">
        <v>1</v>
      </c>
      <c r="AB48" s="10" t="b">
        <v>0</v>
      </c>
      <c r="AC48" s="11" t="s">
        <v>50</v>
      </c>
      <c r="AD48" s="86" t="b">
        <v>0</v>
      </c>
      <c r="AE48" s="17">
        <v>127</v>
      </c>
      <c r="AF48" s="11" t="s">
        <v>374</v>
      </c>
      <c r="AG48" s="87" t="b">
        <v>0</v>
      </c>
      <c r="AH48" s="87" t="b">
        <v>0</v>
      </c>
      <c r="AI48" s="11" t="s">
        <v>373</v>
      </c>
      <c r="AJ48" s="11" t="s">
        <v>372</v>
      </c>
      <c r="AK48" s="11" t="s">
        <v>381</v>
      </c>
      <c r="AL48" s="11" t="s">
        <v>365</v>
      </c>
      <c r="AM48" s="11" t="s">
        <v>371</v>
      </c>
      <c r="AN48" s="11" t="s">
        <v>370</v>
      </c>
      <c r="AO48" s="11" t="s">
        <v>382</v>
      </c>
      <c r="AP48" s="11" t="s">
        <v>376</v>
      </c>
      <c r="AQ48" s="18" t="s">
        <v>369</v>
      </c>
      <c r="AR48" s="18" t="s">
        <v>381</v>
      </c>
    </row>
    <row r="49" spans="1:44" x14ac:dyDescent="0.35">
      <c r="A49" s="8">
        <v>22</v>
      </c>
      <c r="B49" s="8" t="b">
        <v>0</v>
      </c>
      <c r="C49" s="8" t="b">
        <v>1</v>
      </c>
      <c r="D49" s="8" t="b">
        <v>1</v>
      </c>
      <c r="E49" s="8" t="b">
        <v>0</v>
      </c>
      <c r="F49" s="8">
        <v>0</v>
      </c>
      <c r="G49" s="8">
        <v>42</v>
      </c>
      <c r="H49" s="8">
        <v>-3</v>
      </c>
      <c r="I49" s="8">
        <v>1</v>
      </c>
      <c r="J49" s="8" t="b">
        <v>0</v>
      </c>
      <c r="K49" s="8" t="b">
        <v>0</v>
      </c>
      <c r="L49" s="8">
        <v>39</v>
      </c>
      <c r="M49" s="8"/>
      <c r="N49" s="19">
        <v>39</v>
      </c>
      <c r="O49" s="92" t="s">
        <v>50</v>
      </c>
      <c r="P49" s="8" t="s">
        <v>584</v>
      </c>
      <c r="Q49" s="17">
        <v>9</v>
      </c>
      <c r="R49" s="17">
        <v>8</v>
      </c>
      <c r="S49" s="17">
        <v>156</v>
      </c>
      <c r="T49" s="26">
        <v>0.71497584541062797</v>
      </c>
      <c r="U49" s="12" t="s">
        <v>436</v>
      </c>
      <c r="V49" s="12" t="s">
        <v>450</v>
      </c>
      <c r="W49" s="12" t="s">
        <v>451</v>
      </c>
      <c r="X49" s="85">
        <v>1353808022</v>
      </c>
      <c r="Y49" s="85" t="b">
        <v>1</v>
      </c>
      <c r="Z49" s="8" t="s">
        <v>50</v>
      </c>
      <c r="AA49" s="8" t="b">
        <v>1</v>
      </c>
      <c r="AB49" s="10" t="b">
        <v>0</v>
      </c>
      <c r="AC49" s="11" t="s">
        <v>50</v>
      </c>
      <c r="AD49" s="86" t="b">
        <v>0</v>
      </c>
      <c r="AE49" s="17">
        <v>132</v>
      </c>
      <c r="AF49" s="11" t="s">
        <v>50</v>
      </c>
      <c r="AG49" s="87" t="b">
        <v>0</v>
      </c>
      <c r="AH49" s="87" t="b">
        <v>0</v>
      </c>
      <c r="AI49" s="11" t="s">
        <v>373</v>
      </c>
      <c r="AJ49" s="11" t="s">
        <v>372</v>
      </c>
      <c r="AK49" s="11" t="s">
        <v>366</v>
      </c>
      <c r="AL49" s="11" t="s">
        <v>365</v>
      </c>
      <c r="AM49" s="11" t="s">
        <v>371</v>
      </c>
      <c r="AN49" s="11" t="s">
        <v>370</v>
      </c>
      <c r="AO49" s="11" t="s">
        <v>382</v>
      </c>
      <c r="AP49" s="11" t="s">
        <v>376</v>
      </c>
      <c r="AQ49" s="18" t="s">
        <v>369</v>
      </c>
      <c r="AR49" s="18" t="s">
        <v>381</v>
      </c>
    </row>
    <row r="50" spans="1:44" x14ac:dyDescent="0.35">
      <c r="A50" s="8">
        <v>1496</v>
      </c>
      <c r="B50" s="8" t="b">
        <v>0</v>
      </c>
      <c r="C50" s="8" t="b">
        <v>1</v>
      </c>
      <c r="D50" s="8" t="b">
        <v>1</v>
      </c>
      <c r="E50" s="8" t="b">
        <v>0</v>
      </c>
      <c r="F50" s="8">
        <v>0</v>
      </c>
      <c r="G50" s="8">
        <v>19</v>
      </c>
      <c r="H50" s="8">
        <v>20</v>
      </c>
      <c r="I50" s="8">
        <v>2</v>
      </c>
      <c r="J50" s="8" t="b">
        <v>0</v>
      </c>
      <c r="K50" s="8" t="b">
        <v>0</v>
      </c>
      <c r="L50" s="8">
        <v>40</v>
      </c>
      <c r="M50" s="8"/>
      <c r="N50" s="19">
        <v>39</v>
      </c>
      <c r="O50" s="92" t="s">
        <v>703</v>
      </c>
      <c r="P50" s="8" t="s">
        <v>489</v>
      </c>
      <c r="Q50" s="17">
        <v>6</v>
      </c>
      <c r="R50" s="17">
        <v>6</v>
      </c>
      <c r="S50" s="17">
        <v>156</v>
      </c>
      <c r="T50" s="26">
        <v>0.72463768115942029</v>
      </c>
      <c r="U50" s="12" t="s">
        <v>436</v>
      </c>
      <c r="V50" s="12" t="s">
        <v>450</v>
      </c>
      <c r="W50" s="12" t="s">
        <v>480</v>
      </c>
      <c r="X50" s="85">
        <v>608869487</v>
      </c>
      <c r="Y50" s="85" t="b">
        <v>1</v>
      </c>
      <c r="Z50" s="8" t="s">
        <v>50</v>
      </c>
      <c r="AA50" s="8" t="b">
        <v>1</v>
      </c>
      <c r="AB50" s="10" t="b">
        <v>0</v>
      </c>
      <c r="AC50" s="11" t="s">
        <v>50</v>
      </c>
      <c r="AD50" s="86" t="b">
        <v>0</v>
      </c>
      <c r="AE50" s="17">
        <v>144</v>
      </c>
      <c r="AF50" s="11" t="s">
        <v>377</v>
      </c>
      <c r="AG50" s="87" t="b">
        <v>1</v>
      </c>
      <c r="AH50" s="87" t="b">
        <v>0</v>
      </c>
      <c r="AI50" s="11" t="s">
        <v>374</v>
      </c>
      <c r="AJ50" s="11" t="s">
        <v>372</v>
      </c>
      <c r="AK50" s="11" t="s">
        <v>381</v>
      </c>
      <c r="AL50" s="11" t="s">
        <v>365</v>
      </c>
      <c r="AM50" s="11" t="s">
        <v>371</v>
      </c>
      <c r="AN50" s="11" t="s">
        <v>370</v>
      </c>
      <c r="AO50" s="11" t="s">
        <v>382</v>
      </c>
      <c r="AP50" s="11" t="s">
        <v>376</v>
      </c>
      <c r="AQ50" s="18" t="s">
        <v>377</v>
      </c>
      <c r="AR50" s="18" t="s">
        <v>381</v>
      </c>
    </row>
    <row r="51" spans="1:44" x14ac:dyDescent="0.35">
      <c r="A51" s="8">
        <v>28</v>
      </c>
      <c r="B51" s="8" t="b">
        <v>0</v>
      </c>
      <c r="C51" s="8" t="b">
        <v>1</v>
      </c>
      <c r="D51" s="8" t="b">
        <v>1</v>
      </c>
      <c r="E51" s="8" t="b">
        <v>0</v>
      </c>
      <c r="F51" s="8">
        <v>0</v>
      </c>
      <c r="G51" s="8">
        <v>42</v>
      </c>
      <c r="H51" s="8">
        <v>-3</v>
      </c>
      <c r="I51" s="8">
        <v>3</v>
      </c>
      <c r="J51" s="8" t="b">
        <v>0</v>
      </c>
      <c r="K51" s="8" t="b">
        <v>0</v>
      </c>
      <c r="L51" s="8">
        <v>41</v>
      </c>
      <c r="M51" s="8"/>
      <c r="N51" s="19">
        <v>39</v>
      </c>
      <c r="O51" s="92" t="s">
        <v>50</v>
      </c>
      <c r="P51" s="8" t="s">
        <v>541</v>
      </c>
      <c r="Q51" s="17">
        <v>9</v>
      </c>
      <c r="R51" s="17">
        <v>9</v>
      </c>
      <c r="S51" s="17">
        <v>156</v>
      </c>
      <c r="T51" s="26">
        <v>0.71014492753623193</v>
      </c>
      <c r="U51" s="12" t="s">
        <v>436</v>
      </c>
      <c r="V51" s="12" t="s">
        <v>450</v>
      </c>
      <c r="W51" s="12" t="s">
        <v>451</v>
      </c>
      <c r="X51" s="85">
        <v>574695834</v>
      </c>
      <c r="Y51" s="85" t="b">
        <v>1</v>
      </c>
      <c r="Z51" s="8" t="s">
        <v>50</v>
      </c>
      <c r="AA51" s="8" t="b">
        <v>1</v>
      </c>
      <c r="AB51" s="10" t="b">
        <v>0</v>
      </c>
      <c r="AC51" s="11" t="s">
        <v>50</v>
      </c>
      <c r="AD51" s="86" t="b">
        <v>0</v>
      </c>
      <c r="AE51" s="17">
        <v>135</v>
      </c>
      <c r="AF51" s="11" t="s">
        <v>378</v>
      </c>
      <c r="AG51" s="87" t="b">
        <v>0</v>
      </c>
      <c r="AH51" s="87" t="b">
        <v>0</v>
      </c>
      <c r="AI51" s="11" t="s">
        <v>373</v>
      </c>
      <c r="AJ51" s="11" t="s">
        <v>372</v>
      </c>
      <c r="AK51" s="11" t="s">
        <v>366</v>
      </c>
      <c r="AL51" s="11" t="s">
        <v>365</v>
      </c>
      <c r="AM51" s="11" t="s">
        <v>371</v>
      </c>
      <c r="AN51" s="11" t="s">
        <v>370</v>
      </c>
      <c r="AO51" s="11" t="s">
        <v>382</v>
      </c>
      <c r="AP51" s="11" t="s">
        <v>368</v>
      </c>
      <c r="AQ51" s="18" t="s">
        <v>377</v>
      </c>
      <c r="AR51" s="18" t="s">
        <v>381</v>
      </c>
    </row>
    <row r="52" spans="1:44" x14ac:dyDescent="0.35">
      <c r="A52" s="8">
        <v>278</v>
      </c>
      <c r="B52" s="8" t="b">
        <v>0</v>
      </c>
      <c r="C52" s="8" t="b">
        <v>1</v>
      </c>
      <c r="D52" s="8" t="b">
        <v>1</v>
      </c>
      <c r="E52" s="8" t="b">
        <v>0</v>
      </c>
      <c r="F52" s="8">
        <v>0</v>
      </c>
      <c r="G52" s="8">
        <v>36</v>
      </c>
      <c r="H52" s="8">
        <v>3</v>
      </c>
      <c r="I52" s="8">
        <v>4</v>
      </c>
      <c r="J52" s="8" t="b">
        <v>0</v>
      </c>
      <c r="K52" s="8" t="b">
        <v>0</v>
      </c>
      <c r="L52" s="8">
        <v>42</v>
      </c>
      <c r="M52" s="8"/>
      <c r="N52" s="19">
        <v>39</v>
      </c>
      <c r="O52" s="92" t="s">
        <v>50</v>
      </c>
      <c r="P52" s="8" t="s">
        <v>583</v>
      </c>
      <c r="Q52" s="17">
        <v>8</v>
      </c>
      <c r="R52" s="17">
        <v>7</v>
      </c>
      <c r="S52" s="17">
        <v>156</v>
      </c>
      <c r="T52" s="26">
        <v>0.71980676328502413</v>
      </c>
      <c r="U52" s="12" t="s">
        <v>451</v>
      </c>
      <c r="V52" s="12" t="s">
        <v>437</v>
      </c>
      <c r="W52" s="12" t="s">
        <v>451</v>
      </c>
      <c r="X52" s="85">
        <v>206557889</v>
      </c>
      <c r="Y52" s="85" t="b">
        <v>1</v>
      </c>
      <c r="Z52" s="8" t="s">
        <v>50</v>
      </c>
      <c r="AA52" s="8" t="b">
        <v>1</v>
      </c>
      <c r="AB52" s="10" t="b">
        <v>0</v>
      </c>
      <c r="AC52" s="11" t="s">
        <v>50</v>
      </c>
      <c r="AD52" s="86" t="b">
        <v>0</v>
      </c>
      <c r="AE52" s="17">
        <v>138</v>
      </c>
      <c r="AF52" s="11" t="s">
        <v>372</v>
      </c>
      <c r="AG52" s="87" t="b">
        <v>1</v>
      </c>
      <c r="AH52" s="87" t="b">
        <v>1</v>
      </c>
      <c r="AI52" s="11" t="s">
        <v>373</v>
      </c>
      <c r="AJ52" s="11" t="s">
        <v>372</v>
      </c>
      <c r="AK52" s="11" t="s">
        <v>381</v>
      </c>
      <c r="AL52" s="11" t="s">
        <v>365</v>
      </c>
      <c r="AM52" s="11" t="s">
        <v>371</v>
      </c>
      <c r="AN52" s="11" t="s">
        <v>370</v>
      </c>
      <c r="AO52" s="11" t="s">
        <v>382</v>
      </c>
      <c r="AP52" s="11" t="s">
        <v>376</v>
      </c>
      <c r="AQ52" s="18" t="s">
        <v>369</v>
      </c>
      <c r="AR52" s="18" t="s">
        <v>381</v>
      </c>
    </row>
    <row r="53" spans="1:44" x14ac:dyDescent="0.35">
      <c r="A53" s="8">
        <v>85</v>
      </c>
      <c r="B53" s="8" t="b">
        <v>0</v>
      </c>
      <c r="C53" s="8" t="b">
        <v>1</v>
      </c>
      <c r="D53" s="8" t="b">
        <v>1</v>
      </c>
      <c r="E53" s="8" t="b">
        <v>0</v>
      </c>
      <c r="F53" s="8">
        <v>0</v>
      </c>
      <c r="G53" s="8">
        <v>36</v>
      </c>
      <c r="H53" s="8">
        <v>3</v>
      </c>
      <c r="I53" s="8">
        <v>5</v>
      </c>
      <c r="J53" s="8" t="b">
        <v>0</v>
      </c>
      <c r="K53" s="8" t="b">
        <v>0</v>
      </c>
      <c r="L53" s="8">
        <v>43</v>
      </c>
      <c r="M53" s="8"/>
      <c r="N53" s="19">
        <v>39</v>
      </c>
      <c r="O53" s="92" t="s">
        <v>50</v>
      </c>
      <c r="P53" s="8" t="s">
        <v>568</v>
      </c>
      <c r="Q53" s="17">
        <v>8</v>
      </c>
      <c r="R53" s="17">
        <v>7</v>
      </c>
      <c r="S53" s="17">
        <v>156</v>
      </c>
      <c r="T53" s="26">
        <v>0.71980676328502413</v>
      </c>
      <c r="U53" s="12" t="s">
        <v>436</v>
      </c>
      <c r="V53" s="12" t="s">
        <v>437</v>
      </c>
      <c r="W53" s="12" t="s">
        <v>438</v>
      </c>
      <c r="X53" s="85">
        <v>162765296</v>
      </c>
      <c r="Y53" s="85" t="b">
        <v>1</v>
      </c>
      <c r="Z53" s="8" t="s">
        <v>50</v>
      </c>
      <c r="AA53" s="8" t="b">
        <v>1</v>
      </c>
      <c r="AB53" s="10" t="b">
        <v>0</v>
      </c>
      <c r="AC53" s="11" t="s">
        <v>50</v>
      </c>
      <c r="AD53" s="86" t="b">
        <v>0</v>
      </c>
      <c r="AE53" s="17">
        <v>135</v>
      </c>
      <c r="AF53" s="11" t="s">
        <v>372</v>
      </c>
      <c r="AG53" s="87" t="b">
        <v>1</v>
      </c>
      <c r="AH53" s="87" t="b">
        <v>1</v>
      </c>
      <c r="AI53" s="11" t="s">
        <v>373</v>
      </c>
      <c r="AJ53" s="11" t="s">
        <v>372</v>
      </c>
      <c r="AK53" s="11" t="s">
        <v>366</v>
      </c>
      <c r="AL53" s="11" t="s">
        <v>379</v>
      </c>
      <c r="AM53" s="11" t="s">
        <v>371</v>
      </c>
      <c r="AN53" s="11" t="s">
        <v>370</v>
      </c>
      <c r="AO53" s="11" t="s">
        <v>382</v>
      </c>
      <c r="AP53" s="11" t="s">
        <v>376</v>
      </c>
      <c r="AQ53" s="18" t="s">
        <v>369</v>
      </c>
      <c r="AR53" s="18" t="s">
        <v>381</v>
      </c>
    </row>
    <row r="54" spans="1:44" x14ac:dyDescent="0.35">
      <c r="A54" s="8">
        <v>15</v>
      </c>
      <c r="B54" s="8" t="b">
        <v>0</v>
      </c>
      <c r="C54" s="8" t="b">
        <v>1</v>
      </c>
      <c r="D54" s="8" t="b">
        <v>1</v>
      </c>
      <c r="E54" s="8" t="b">
        <v>0</v>
      </c>
      <c r="F54" s="8">
        <v>0</v>
      </c>
      <c r="G54" s="8">
        <v>29</v>
      </c>
      <c r="H54" s="8">
        <v>10</v>
      </c>
      <c r="I54" s="8">
        <v>1</v>
      </c>
      <c r="J54" s="8" t="b">
        <v>1</v>
      </c>
      <c r="K54" s="8" t="b">
        <v>0</v>
      </c>
      <c r="L54" s="8">
        <v>44</v>
      </c>
      <c r="M54" s="8"/>
      <c r="N54" s="19">
        <v>39</v>
      </c>
      <c r="O54" s="92" t="s">
        <v>704</v>
      </c>
      <c r="P54" s="8" t="s">
        <v>385</v>
      </c>
      <c r="Q54" s="17">
        <v>7</v>
      </c>
      <c r="R54" s="17">
        <v>8</v>
      </c>
      <c r="S54" s="17">
        <v>156</v>
      </c>
      <c r="T54" s="26">
        <v>0.71497584541062797</v>
      </c>
      <c r="U54" s="12" t="s">
        <v>436</v>
      </c>
      <c r="V54" s="12" t="s">
        <v>450</v>
      </c>
      <c r="W54" s="12" t="s">
        <v>451</v>
      </c>
      <c r="X54" s="85">
        <v>67972039</v>
      </c>
      <c r="Y54" s="85" t="b">
        <v>1</v>
      </c>
      <c r="Z54" s="8" t="s">
        <v>50</v>
      </c>
      <c r="AA54" s="8" t="b">
        <v>1</v>
      </c>
      <c r="AB54" s="10" t="b">
        <v>0</v>
      </c>
      <c r="AC54" s="11" t="s">
        <v>50</v>
      </c>
      <c r="AD54" s="86" t="b">
        <v>0</v>
      </c>
      <c r="AE54" s="17">
        <v>117</v>
      </c>
      <c r="AF54" s="11" t="s">
        <v>371</v>
      </c>
      <c r="AG54" s="87" t="b">
        <v>1</v>
      </c>
      <c r="AH54" s="87" t="b">
        <v>1</v>
      </c>
      <c r="AI54" s="11" t="s">
        <v>373</v>
      </c>
      <c r="AJ54" s="11" t="s">
        <v>372</v>
      </c>
      <c r="AK54" s="11" t="s">
        <v>381</v>
      </c>
      <c r="AL54" s="11" t="s">
        <v>365</v>
      </c>
      <c r="AM54" s="11" t="s">
        <v>371</v>
      </c>
      <c r="AN54" s="11" t="s">
        <v>370</v>
      </c>
      <c r="AO54" s="11" t="s">
        <v>378</v>
      </c>
      <c r="AP54" s="11" t="s">
        <v>376</v>
      </c>
      <c r="AQ54" s="18" t="s">
        <v>369</v>
      </c>
      <c r="AR54" s="18" t="s">
        <v>381</v>
      </c>
    </row>
    <row r="55" spans="1:44" x14ac:dyDescent="0.35">
      <c r="A55" s="8">
        <v>149</v>
      </c>
      <c r="B55" s="8" t="b">
        <v>0</v>
      </c>
      <c r="C55" s="8" t="b">
        <v>1</v>
      </c>
      <c r="D55" s="8" t="b">
        <v>1</v>
      </c>
      <c r="E55" s="8" t="b">
        <v>0</v>
      </c>
      <c r="F55" s="8">
        <v>0</v>
      </c>
      <c r="G55" s="8">
        <v>36</v>
      </c>
      <c r="H55" s="8">
        <v>3</v>
      </c>
      <c r="I55" s="8">
        <v>2</v>
      </c>
      <c r="J55" s="8" t="b">
        <v>1</v>
      </c>
      <c r="K55" s="8" t="b">
        <v>0</v>
      </c>
      <c r="L55" s="8">
        <v>45</v>
      </c>
      <c r="M55" s="8"/>
      <c r="N55" s="19">
        <v>39</v>
      </c>
      <c r="O55" s="92" t="s">
        <v>50</v>
      </c>
      <c r="P55" s="8" t="s">
        <v>558</v>
      </c>
      <c r="Q55" s="17">
        <v>8</v>
      </c>
      <c r="R55" s="17">
        <v>9</v>
      </c>
      <c r="S55" s="17">
        <v>156</v>
      </c>
      <c r="T55" s="26">
        <v>0.71014492753623193</v>
      </c>
      <c r="U55" s="12" t="s">
        <v>436</v>
      </c>
      <c r="V55" s="12" t="s">
        <v>450</v>
      </c>
      <c r="W55" s="12" t="s">
        <v>451</v>
      </c>
      <c r="X55" s="85">
        <v>55957443</v>
      </c>
      <c r="Y55" s="85" t="b">
        <v>1</v>
      </c>
      <c r="Z55" s="8" t="s">
        <v>50</v>
      </c>
      <c r="AA55" s="8" t="b">
        <v>1</v>
      </c>
      <c r="AB55" s="10" t="b">
        <v>0</v>
      </c>
      <c r="AC55" s="11" t="s">
        <v>50</v>
      </c>
      <c r="AD55" s="86" t="b">
        <v>0</v>
      </c>
      <c r="AE55" s="17">
        <v>139</v>
      </c>
      <c r="AF55" s="11" t="s">
        <v>369</v>
      </c>
      <c r="AG55" s="87" t="b">
        <v>1</v>
      </c>
      <c r="AH55" s="87" t="b">
        <v>1</v>
      </c>
      <c r="AI55" s="11" t="s">
        <v>373</v>
      </c>
      <c r="AJ55" s="11" t="s">
        <v>372</v>
      </c>
      <c r="AK55" s="11" t="s">
        <v>381</v>
      </c>
      <c r="AL55" s="11" t="s">
        <v>365</v>
      </c>
      <c r="AM55" s="11" t="s">
        <v>371</v>
      </c>
      <c r="AN55" s="11" t="s">
        <v>370</v>
      </c>
      <c r="AO55" s="11" t="s">
        <v>382</v>
      </c>
      <c r="AP55" s="11" t="s">
        <v>376</v>
      </c>
      <c r="AQ55" s="18" t="s">
        <v>369</v>
      </c>
      <c r="AR55" s="18" t="s">
        <v>381</v>
      </c>
    </row>
    <row r="56" spans="1:44" x14ac:dyDescent="0.35">
      <c r="A56" s="8">
        <v>267</v>
      </c>
      <c r="B56" s="8" t="b">
        <v>0</v>
      </c>
      <c r="C56" s="8" t="b">
        <v>1</v>
      </c>
      <c r="D56" s="8" t="b">
        <v>1</v>
      </c>
      <c r="E56" s="8" t="b">
        <v>0</v>
      </c>
      <c r="F56" s="8">
        <v>0</v>
      </c>
      <c r="G56" s="8">
        <v>52</v>
      </c>
      <c r="H56" s="8">
        <v>-6</v>
      </c>
      <c r="I56" s="8">
        <v>1</v>
      </c>
      <c r="J56" s="8" t="b">
        <v>0</v>
      </c>
      <c r="K56" s="8" t="b">
        <v>1</v>
      </c>
      <c r="L56" s="8">
        <v>46</v>
      </c>
      <c r="M56" s="8"/>
      <c r="N56" s="19">
        <v>46</v>
      </c>
      <c r="O56" s="92" t="s">
        <v>50</v>
      </c>
      <c r="P56" s="8" t="s">
        <v>612</v>
      </c>
      <c r="Q56" s="17">
        <v>10</v>
      </c>
      <c r="R56" s="17">
        <v>7</v>
      </c>
      <c r="S56" s="17">
        <v>155</v>
      </c>
      <c r="T56" s="26">
        <v>0.71497584541062797</v>
      </c>
      <c r="U56" s="12" t="s">
        <v>451</v>
      </c>
      <c r="V56" s="12" t="s">
        <v>437</v>
      </c>
      <c r="W56" s="12" t="s">
        <v>480</v>
      </c>
      <c r="X56" s="85">
        <v>1200862878</v>
      </c>
      <c r="Y56" s="85" t="b">
        <v>1</v>
      </c>
      <c r="Z56" s="8">
        <v>162</v>
      </c>
      <c r="AA56" s="8" t="b">
        <v>1</v>
      </c>
      <c r="AB56" s="10" t="b">
        <v>0</v>
      </c>
      <c r="AC56" s="11" t="s">
        <v>50</v>
      </c>
      <c r="AD56" s="86" t="b">
        <v>0</v>
      </c>
      <c r="AE56" s="17">
        <v>131</v>
      </c>
      <c r="AF56" s="11" t="s">
        <v>380</v>
      </c>
      <c r="AG56" s="87" t="b">
        <v>0</v>
      </c>
      <c r="AH56" s="87" t="b">
        <v>0</v>
      </c>
      <c r="AI56" s="11" t="s">
        <v>373</v>
      </c>
      <c r="AJ56" s="11" t="s">
        <v>372</v>
      </c>
      <c r="AK56" s="11" t="s">
        <v>366</v>
      </c>
      <c r="AL56" s="11" t="s">
        <v>365</v>
      </c>
      <c r="AM56" s="11" t="s">
        <v>371</v>
      </c>
      <c r="AN56" s="11" t="s">
        <v>370</v>
      </c>
      <c r="AO56" s="11" t="s">
        <v>382</v>
      </c>
      <c r="AP56" s="11" t="s">
        <v>368</v>
      </c>
      <c r="AQ56" s="18" t="s">
        <v>369</v>
      </c>
      <c r="AR56" s="18" t="s">
        <v>381</v>
      </c>
    </row>
    <row r="57" spans="1:44" x14ac:dyDescent="0.35">
      <c r="A57" s="8">
        <v>298</v>
      </c>
      <c r="B57" s="8" t="b">
        <v>0</v>
      </c>
      <c r="C57" s="8" t="b">
        <v>1</v>
      </c>
      <c r="D57" s="8" t="b">
        <v>1</v>
      </c>
      <c r="E57" s="8" t="b">
        <v>0</v>
      </c>
      <c r="F57" s="8">
        <v>0</v>
      </c>
      <c r="G57" s="8">
        <v>42</v>
      </c>
      <c r="H57" s="8">
        <v>4</v>
      </c>
      <c r="I57" s="8">
        <v>2</v>
      </c>
      <c r="J57" s="8" t="b">
        <v>0</v>
      </c>
      <c r="K57" s="8" t="b">
        <v>0</v>
      </c>
      <c r="L57" s="8">
        <v>47</v>
      </c>
      <c r="M57" s="8"/>
      <c r="N57" s="19">
        <v>46</v>
      </c>
      <c r="O57" s="92" t="s">
        <v>50</v>
      </c>
      <c r="P57" s="8" t="s">
        <v>576</v>
      </c>
      <c r="Q57" s="17">
        <v>8</v>
      </c>
      <c r="R57" s="17">
        <v>8</v>
      </c>
      <c r="S57" s="17">
        <v>155</v>
      </c>
      <c r="T57" s="26">
        <v>0.71014492753623193</v>
      </c>
      <c r="U57" s="12" t="s">
        <v>436</v>
      </c>
      <c r="V57" s="12" t="s">
        <v>450</v>
      </c>
      <c r="W57" s="12" t="s">
        <v>438</v>
      </c>
      <c r="X57" s="85">
        <v>1166735589</v>
      </c>
      <c r="Y57" s="85" t="b">
        <v>1</v>
      </c>
      <c r="Z57" s="8" t="s">
        <v>50</v>
      </c>
      <c r="AA57" s="8" t="b">
        <v>1</v>
      </c>
      <c r="AB57" s="10" t="b">
        <v>0</v>
      </c>
      <c r="AC57" s="11" t="s">
        <v>50</v>
      </c>
      <c r="AD57" s="86" t="b">
        <v>0</v>
      </c>
      <c r="AE57" s="17">
        <v>130</v>
      </c>
      <c r="AF57" s="11" t="s">
        <v>370</v>
      </c>
      <c r="AG57" s="87" t="b">
        <v>1</v>
      </c>
      <c r="AH57" s="87" t="b">
        <v>1</v>
      </c>
      <c r="AI57" s="11" t="s">
        <v>373</v>
      </c>
      <c r="AJ57" s="11" t="s">
        <v>372</v>
      </c>
      <c r="AK57" s="11" t="s">
        <v>381</v>
      </c>
      <c r="AL57" s="11" t="s">
        <v>365</v>
      </c>
      <c r="AM57" s="11" t="s">
        <v>371</v>
      </c>
      <c r="AN57" s="11" t="s">
        <v>370</v>
      </c>
      <c r="AO57" s="11" t="s">
        <v>382</v>
      </c>
      <c r="AP57" s="11" t="s">
        <v>376</v>
      </c>
      <c r="AQ57" s="18" t="s">
        <v>369</v>
      </c>
      <c r="AR57" s="18" t="s">
        <v>381</v>
      </c>
    </row>
    <row r="58" spans="1:44" x14ac:dyDescent="0.35">
      <c r="A58" s="8">
        <v>148</v>
      </c>
      <c r="B58" s="8" t="b">
        <v>0</v>
      </c>
      <c r="C58" s="8" t="b">
        <v>1</v>
      </c>
      <c r="D58" s="8" t="b">
        <v>1</v>
      </c>
      <c r="E58" s="8" t="b">
        <v>0</v>
      </c>
      <c r="F58" s="8">
        <v>0</v>
      </c>
      <c r="G58" s="8">
        <v>36</v>
      </c>
      <c r="H58" s="8">
        <v>10</v>
      </c>
      <c r="I58" s="8">
        <v>3</v>
      </c>
      <c r="J58" s="8" t="b">
        <v>0</v>
      </c>
      <c r="K58" s="8" t="b">
        <v>0</v>
      </c>
      <c r="L58" s="8">
        <v>48</v>
      </c>
      <c r="M58" s="8"/>
      <c r="N58" s="19">
        <v>46</v>
      </c>
      <c r="O58" s="92" t="s">
        <v>704</v>
      </c>
      <c r="P58" s="8" t="s">
        <v>502</v>
      </c>
      <c r="Q58" s="17">
        <v>7</v>
      </c>
      <c r="R58" s="17">
        <v>6</v>
      </c>
      <c r="S58" s="17">
        <v>155</v>
      </c>
      <c r="T58" s="26">
        <v>0.71980676328502413</v>
      </c>
      <c r="U58" s="12" t="s">
        <v>436</v>
      </c>
      <c r="V58" s="12" t="s">
        <v>450</v>
      </c>
      <c r="W58" s="12" t="s">
        <v>451</v>
      </c>
      <c r="X58" s="85">
        <v>489506794</v>
      </c>
      <c r="Y58" s="85" t="b">
        <v>1</v>
      </c>
      <c r="Z58" s="8" t="s">
        <v>50</v>
      </c>
      <c r="AA58" s="8" t="b">
        <v>1</v>
      </c>
      <c r="AB58" s="10" t="b">
        <v>0</v>
      </c>
      <c r="AC58" s="11" t="s">
        <v>50</v>
      </c>
      <c r="AD58" s="86" t="b">
        <v>0</v>
      </c>
      <c r="AE58" s="17">
        <v>136</v>
      </c>
      <c r="AF58" s="11" t="s">
        <v>378</v>
      </c>
      <c r="AG58" s="87" t="b">
        <v>0</v>
      </c>
      <c r="AH58" s="87" t="b">
        <v>0</v>
      </c>
      <c r="AI58" s="11" t="s">
        <v>373</v>
      </c>
      <c r="AJ58" s="11" t="s">
        <v>372</v>
      </c>
      <c r="AK58" s="11" t="s">
        <v>381</v>
      </c>
      <c r="AL58" s="11" t="s">
        <v>365</v>
      </c>
      <c r="AM58" s="11" t="s">
        <v>371</v>
      </c>
      <c r="AN58" s="11" t="s">
        <v>370</v>
      </c>
      <c r="AO58" s="11" t="s">
        <v>382</v>
      </c>
      <c r="AP58" s="11" t="s">
        <v>376</v>
      </c>
      <c r="AQ58" s="18" t="s">
        <v>377</v>
      </c>
      <c r="AR58" s="18" t="s">
        <v>381</v>
      </c>
    </row>
    <row r="59" spans="1:44" s="9" customFormat="1" x14ac:dyDescent="0.35">
      <c r="A59" s="8">
        <v>31</v>
      </c>
      <c r="B59" s="8" t="b">
        <v>0</v>
      </c>
      <c r="C59" s="8" t="b">
        <v>1</v>
      </c>
      <c r="D59" s="8" t="b">
        <v>1</v>
      </c>
      <c r="E59" s="8" t="b">
        <v>0</v>
      </c>
      <c r="F59" s="8">
        <v>0</v>
      </c>
      <c r="G59" s="8">
        <v>42</v>
      </c>
      <c r="H59" s="8">
        <v>4</v>
      </c>
      <c r="I59" s="8">
        <v>4</v>
      </c>
      <c r="J59" s="8" t="b">
        <v>0</v>
      </c>
      <c r="K59" s="8" t="b">
        <v>0</v>
      </c>
      <c r="L59" s="8">
        <v>49</v>
      </c>
      <c r="M59" s="8"/>
      <c r="N59" s="19">
        <v>46</v>
      </c>
      <c r="O59" s="92" t="s">
        <v>50</v>
      </c>
      <c r="P59" s="8" t="s">
        <v>608</v>
      </c>
      <c r="Q59" s="17">
        <v>8</v>
      </c>
      <c r="R59" s="17">
        <v>9</v>
      </c>
      <c r="S59" s="17">
        <v>155</v>
      </c>
      <c r="T59" s="26">
        <v>0.70531400966183577</v>
      </c>
      <c r="U59" s="12" t="s">
        <v>436</v>
      </c>
      <c r="V59" s="12" t="s">
        <v>437</v>
      </c>
      <c r="W59" s="12" t="s">
        <v>451</v>
      </c>
      <c r="X59" s="85">
        <v>80352834</v>
      </c>
      <c r="Y59" s="85" t="b">
        <v>1</v>
      </c>
      <c r="Z59" s="8" t="s">
        <v>50</v>
      </c>
      <c r="AA59" s="8" t="b">
        <v>1</v>
      </c>
      <c r="AB59" s="10" t="b">
        <v>0</v>
      </c>
      <c r="AC59" s="11" t="s">
        <v>50</v>
      </c>
      <c r="AD59" s="86" t="b">
        <v>0</v>
      </c>
      <c r="AE59" s="17">
        <v>148</v>
      </c>
      <c r="AF59" s="11" t="s">
        <v>377</v>
      </c>
      <c r="AG59" s="87" t="b">
        <v>0</v>
      </c>
      <c r="AH59" s="87" t="b">
        <v>0</v>
      </c>
      <c r="AI59" s="11" t="s">
        <v>373</v>
      </c>
      <c r="AJ59" s="11" t="s">
        <v>372</v>
      </c>
      <c r="AK59" s="11" t="s">
        <v>381</v>
      </c>
      <c r="AL59" s="11" t="s">
        <v>365</v>
      </c>
      <c r="AM59" s="11" t="s">
        <v>371</v>
      </c>
      <c r="AN59" s="11" t="s">
        <v>370</v>
      </c>
      <c r="AO59" s="11" t="s">
        <v>382</v>
      </c>
      <c r="AP59" s="11" t="s">
        <v>376</v>
      </c>
      <c r="AQ59" s="18" t="s">
        <v>369</v>
      </c>
      <c r="AR59" s="18" t="s">
        <v>381</v>
      </c>
    </row>
    <row r="60" spans="1:44" x14ac:dyDescent="0.35">
      <c r="A60" s="8">
        <v>112</v>
      </c>
      <c r="B60" s="8" t="b">
        <v>0</v>
      </c>
      <c r="C60" s="8" t="b">
        <v>1</v>
      </c>
      <c r="D60" s="8" t="b">
        <v>1</v>
      </c>
      <c r="E60" s="8" t="b">
        <v>0</v>
      </c>
      <c r="F60" s="8">
        <v>0</v>
      </c>
      <c r="G60" s="8">
        <v>42</v>
      </c>
      <c r="H60" s="8">
        <v>4</v>
      </c>
      <c r="I60" s="8">
        <v>5</v>
      </c>
      <c r="J60" s="8" t="b">
        <v>0</v>
      </c>
      <c r="K60" s="8" t="b">
        <v>0</v>
      </c>
      <c r="L60" s="8">
        <v>50</v>
      </c>
      <c r="M60" s="8"/>
      <c r="N60" s="19">
        <v>46</v>
      </c>
      <c r="O60" s="92" t="s">
        <v>50</v>
      </c>
      <c r="P60" s="8" t="s">
        <v>582</v>
      </c>
      <c r="Q60" s="17">
        <v>8</v>
      </c>
      <c r="R60" s="17">
        <v>8</v>
      </c>
      <c r="S60" s="17">
        <v>155</v>
      </c>
      <c r="T60" s="26">
        <v>0.71014492753623193</v>
      </c>
      <c r="U60" s="12" t="s">
        <v>436</v>
      </c>
      <c r="V60" s="12" t="s">
        <v>450</v>
      </c>
      <c r="W60" s="12" t="s">
        <v>438</v>
      </c>
      <c r="X60" s="85">
        <v>77969618</v>
      </c>
      <c r="Y60" s="85" t="b">
        <v>1</v>
      </c>
      <c r="Z60" s="8" t="s">
        <v>50</v>
      </c>
      <c r="AA60" s="8" t="b">
        <v>1</v>
      </c>
      <c r="AB60" s="10" t="b">
        <v>0</v>
      </c>
      <c r="AC60" s="11" t="s">
        <v>50</v>
      </c>
      <c r="AD60" s="86" t="b">
        <v>0</v>
      </c>
      <c r="AE60" s="17">
        <v>128</v>
      </c>
      <c r="AF60" s="11" t="s">
        <v>372</v>
      </c>
      <c r="AG60" s="87" t="b">
        <v>1</v>
      </c>
      <c r="AH60" s="87" t="b">
        <v>1</v>
      </c>
      <c r="AI60" s="11" t="s">
        <v>373</v>
      </c>
      <c r="AJ60" s="11" t="s">
        <v>372</v>
      </c>
      <c r="AK60" s="11" t="s">
        <v>381</v>
      </c>
      <c r="AL60" s="11" t="s">
        <v>365</v>
      </c>
      <c r="AM60" s="11" t="s">
        <v>371</v>
      </c>
      <c r="AN60" s="11" t="s">
        <v>370</v>
      </c>
      <c r="AO60" s="11" t="s">
        <v>382</v>
      </c>
      <c r="AP60" s="11" t="s">
        <v>376</v>
      </c>
      <c r="AQ60" s="18" t="s">
        <v>369</v>
      </c>
      <c r="AR60" s="18" t="s">
        <v>381</v>
      </c>
    </row>
    <row r="61" spans="1:44" s="9" customFormat="1" x14ac:dyDescent="0.35">
      <c r="A61" s="8">
        <v>124</v>
      </c>
      <c r="B61" s="8" t="b">
        <v>0</v>
      </c>
      <c r="C61" s="8" t="b">
        <v>1</v>
      </c>
      <c r="D61" s="8" t="b">
        <v>1</v>
      </c>
      <c r="E61" s="8" t="b">
        <v>0</v>
      </c>
      <c r="F61" s="8">
        <v>0</v>
      </c>
      <c r="G61" s="8">
        <v>52</v>
      </c>
      <c r="H61" s="8">
        <v>-1</v>
      </c>
      <c r="I61" s="8">
        <v>1</v>
      </c>
      <c r="J61" s="8" t="b">
        <v>1</v>
      </c>
      <c r="K61" s="8" t="b">
        <v>0</v>
      </c>
      <c r="L61" s="8">
        <v>51</v>
      </c>
      <c r="M61" s="8"/>
      <c r="N61" s="19">
        <v>51</v>
      </c>
      <c r="O61" s="92" t="s">
        <v>50</v>
      </c>
      <c r="P61" s="8" t="s">
        <v>404</v>
      </c>
      <c r="Q61" s="17">
        <v>9</v>
      </c>
      <c r="R61" s="17">
        <v>5</v>
      </c>
      <c r="S61" s="17">
        <v>154</v>
      </c>
      <c r="T61" s="26">
        <v>0.71980676328502413</v>
      </c>
      <c r="U61" s="12" t="s">
        <v>436</v>
      </c>
      <c r="V61" s="12" t="s">
        <v>450</v>
      </c>
      <c r="W61" s="12" t="s">
        <v>438</v>
      </c>
      <c r="X61" s="85">
        <v>2091891806</v>
      </c>
      <c r="Y61" s="85" t="b">
        <v>1</v>
      </c>
      <c r="Z61" s="8" t="s">
        <v>50</v>
      </c>
      <c r="AA61" s="8" t="b">
        <v>1</v>
      </c>
      <c r="AB61" s="10" t="b">
        <v>0</v>
      </c>
      <c r="AC61" s="11" t="s">
        <v>50</v>
      </c>
      <c r="AD61" s="86" t="b">
        <v>0</v>
      </c>
      <c r="AE61" s="17">
        <v>130</v>
      </c>
      <c r="AF61" s="11" t="s">
        <v>378</v>
      </c>
      <c r="AG61" s="87" t="b">
        <v>0</v>
      </c>
      <c r="AH61" s="87" t="b">
        <v>0</v>
      </c>
      <c r="AI61" s="11" t="s">
        <v>373</v>
      </c>
      <c r="AJ61" s="11" t="s">
        <v>372</v>
      </c>
      <c r="AK61" s="11" t="s">
        <v>366</v>
      </c>
      <c r="AL61" s="11" t="s">
        <v>365</v>
      </c>
      <c r="AM61" s="11" t="s">
        <v>371</v>
      </c>
      <c r="AN61" s="11" t="s">
        <v>370</v>
      </c>
      <c r="AO61" s="11" t="s">
        <v>382</v>
      </c>
      <c r="AP61" s="11" t="s">
        <v>376</v>
      </c>
      <c r="AQ61" s="18" t="s">
        <v>369</v>
      </c>
      <c r="AR61" s="18" t="s">
        <v>381</v>
      </c>
    </row>
    <row r="62" spans="1:44" x14ac:dyDescent="0.35">
      <c r="A62" s="8">
        <v>84</v>
      </c>
      <c r="B62" s="8" t="b">
        <v>0</v>
      </c>
      <c r="C62" s="8" t="b">
        <v>1</v>
      </c>
      <c r="D62" s="8" t="b">
        <v>1</v>
      </c>
      <c r="E62" s="8" t="b">
        <v>0</v>
      </c>
      <c r="F62" s="8">
        <v>0</v>
      </c>
      <c r="G62" s="8">
        <v>49</v>
      </c>
      <c r="H62" s="8">
        <v>2</v>
      </c>
      <c r="I62" s="8">
        <v>2</v>
      </c>
      <c r="J62" s="8" t="b">
        <v>1</v>
      </c>
      <c r="K62" s="8" t="b">
        <v>0</v>
      </c>
      <c r="L62" s="8">
        <v>52</v>
      </c>
      <c r="M62" s="8"/>
      <c r="N62" s="19">
        <v>51</v>
      </c>
      <c r="O62" s="92" t="s">
        <v>50</v>
      </c>
      <c r="P62" s="8" t="s">
        <v>511</v>
      </c>
      <c r="Q62" s="17">
        <v>8</v>
      </c>
      <c r="R62" s="17">
        <v>9</v>
      </c>
      <c r="S62" s="17">
        <v>154</v>
      </c>
      <c r="T62" s="26">
        <v>0.70048309178743962</v>
      </c>
      <c r="U62" s="12" t="s">
        <v>436</v>
      </c>
      <c r="V62" s="12" t="s">
        <v>450</v>
      </c>
      <c r="W62" s="12" t="s">
        <v>451</v>
      </c>
      <c r="X62" s="85">
        <v>2017291209</v>
      </c>
      <c r="Y62" s="85" t="b">
        <v>1</v>
      </c>
      <c r="Z62" s="8" t="s">
        <v>50</v>
      </c>
      <c r="AA62" s="8" t="b">
        <v>1</v>
      </c>
      <c r="AB62" s="10" t="b">
        <v>0</v>
      </c>
      <c r="AC62" s="11" t="s">
        <v>50</v>
      </c>
      <c r="AD62" s="86" t="b">
        <v>0</v>
      </c>
      <c r="AE62" s="17">
        <v>127</v>
      </c>
      <c r="AF62" s="11" t="s">
        <v>372</v>
      </c>
      <c r="AG62" s="87" t="b">
        <v>1</v>
      </c>
      <c r="AH62" s="87" t="b">
        <v>1</v>
      </c>
      <c r="AI62" s="11" t="s">
        <v>373</v>
      </c>
      <c r="AJ62" s="11" t="s">
        <v>372</v>
      </c>
      <c r="AK62" s="11" t="s">
        <v>366</v>
      </c>
      <c r="AL62" s="11" t="s">
        <v>365</v>
      </c>
      <c r="AM62" s="11" t="s">
        <v>371</v>
      </c>
      <c r="AN62" s="11" t="s">
        <v>370</v>
      </c>
      <c r="AO62" s="11" t="s">
        <v>382</v>
      </c>
      <c r="AP62" s="11" t="s">
        <v>376</v>
      </c>
      <c r="AQ62" s="18" t="s">
        <v>377</v>
      </c>
      <c r="AR62" s="18" t="s">
        <v>381</v>
      </c>
    </row>
    <row r="63" spans="1:44" x14ac:dyDescent="0.35">
      <c r="A63" s="8">
        <v>27</v>
      </c>
      <c r="B63" s="8" t="b">
        <v>0</v>
      </c>
      <c r="C63" s="8" t="b">
        <v>1</v>
      </c>
      <c r="D63" s="8" t="b">
        <v>1</v>
      </c>
      <c r="E63" s="8" t="b">
        <v>0</v>
      </c>
      <c r="F63" s="8">
        <v>0</v>
      </c>
      <c r="G63" s="8">
        <v>42</v>
      </c>
      <c r="H63" s="8">
        <v>9</v>
      </c>
      <c r="I63" s="8">
        <v>3</v>
      </c>
      <c r="J63" s="8" t="b">
        <v>1</v>
      </c>
      <c r="K63" s="8" t="b">
        <v>0</v>
      </c>
      <c r="L63" s="8">
        <v>53</v>
      </c>
      <c r="M63" s="8"/>
      <c r="N63" s="19">
        <v>51</v>
      </c>
      <c r="O63" s="92" t="s">
        <v>50</v>
      </c>
      <c r="P63" s="8" t="s">
        <v>585</v>
      </c>
      <c r="Q63" s="17">
        <v>7</v>
      </c>
      <c r="R63" s="17">
        <v>7</v>
      </c>
      <c r="S63" s="17">
        <v>154</v>
      </c>
      <c r="T63" s="26">
        <v>0.71014492753623193</v>
      </c>
      <c r="U63" s="12" t="s">
        <v>436</v>
      </c>
      <c r="V63" s="12" t="s">
        <v>437</v>
      </c>
      <c r="W63" s="12" t="s">
        <v>451</v>
      </c>
      <c r="X63" s="85">
        <v>1048176496</v>
      </c>
      <c r="Y63" s="85" t="b">
        <v>1</v>
      </c>
      <c r="Z63" s="8" t="s">
        <v>50</v>
      </c>
      <c r="AA63" s="8" t="b">
        <v>1</v>
      </c>
      <c r="AB63" s="10" t="b">
        <v>0</v>
      </c>
      <c r="AC63" s="11" t="s">
        <v>50</v>
      </c>
      <c r="AD63" s="86" t="b">
        <v>0</v>
      </c>
      <c r="AE63" s="17">
        <v>149</v>
      </c>
      <c r="AF63" s="11" t="s">
        <v>376</v>
      </c>
      <c r="AG63" s="87" t="b">
        <v>1</v>
      </c>
      <c r="AH63" s="87" t="b">
        <v>0</v>
      </c>
      <c r="AI63" s="11" t="s">
        <v>373</v>
      </c>
      <c r="AJ63" s="11" t="s">
        <v>372</v>
      </c>
      <c r="AK63" s="11" t="s">
        <v>381</v>
      </c>
      <c r="AL63" s="11" t="s">
        <v>365</v>
      </c>
      <c r="AM63" s="11" t="s">
        <v>371</v>
      </c>
      <c r="AN63" s="11" t="s">
        <v>370</v>
      </c>
      <c r="AO63" s="11" t="s">
        <v>382</v>
      </c>
      <c r="AP63" s="11" t="s">
        <v>376</v>
      </c>
      <c r="AQ63" s="18" t="s">
        <v>377</v>
      </c>
      <c r="AR63" s="18" t="s">
        <v>381</v>
      </c>
    </row>
    <row r="64" spans="1:44" x14ac:dyDescent="0.35">
      <c r="A64" s="8">
        <v>1289</v>
      </c>
      <c r="B64" s="8" t="b">
        <v>0</v>
      </c>
      <c r="C64" s="8" t="b">
        <v>1</v>
      </c>
      <c r="D64" s="8" t="b">
        <v>1</v>
      </c>
      <c r="E64" s="8" t="b">
        <v>0</v>
      </c>
      <c r="F64" s="8">
        <v>0</v>
      </c>
      <c r="G64" s="8">
        <v>49</v>
      </c>
      <c r="H64" s="8">
        <v>2</v>
      </c>
      <c r="I64" s="8">
        <v>4</v>
      </c>
      <c r="J64" s="8" t="b">
        <v>1</v>
      </c>
      <c r="K64" s="8" t="b">
        <v>0</v>
      </c>
      <c r="L64" s="8">
        <v>54</v>
      </c>
      <c r="M64" s="8"/>
      <c r="N64" s="19">
        <v>51</v>
      </c>
      <c r="O64" s="92" t="s">
        <v>50</v>
      </c>
      <c r="P64" s="8" t="s">
        <v>487</v>
      </c>
      <c r="Q64" s="17">
        <v>8</v>
      </c>
      <c r="R64" s="17">
        <v>8</v>
      </c>
      <c r="S64" s="17">
        <v>154</v>
      </c>
      <c r="T64" s="26">
        <v>0.70531400966183577</v>
      </c>
      <c r="U64" s="12" t="s">
        <v>436</v>
      </c>
      <c r="V64" s="12" t="s">
        <v>450</v>
      </c>
      <c r="W64" s="12" t="s">
        <v>480</v>
      </c>
      <c r="X64" s="85">
        <v>364233532</v>
      </c>
      <c r="Y64" s="85" t="b">
        <v>1</v>
      </c>
      <c r="Z64" s="8" t="s">
        <v>50</v>
      </c>
      <c r="AA64" s="8" t="b">
        <v>1</v>
      </c>
      <c r="AB64" s="10" t="b">
        <v>0</v>
      </c>
      <c r="AC64" s="11" t="s">
        <v>50</v>
      </c>
      <c r="AD64" s="86" t="b">
        <v>0</v>
      </c>
      <c r="AE64" s="17">
        <v>144</v>
      </c>
      <c r="AF64" s="11" t="s">
        <v>378</v>
      </c>
      <c r="AG64" s="87" t="b">
        <v>0</v>
      </c>
      <c r="AH64" s="87" t="b">
        <v>0</v>
      </c>
      <c r="AI64" s="11" t="s">
        <v>373</v>
      </c>
      <c r="AJ64" s="11" t="s">
        <v>372</v>
      </c>
      <c r="AK64" s="11" t="s">
        <v>381</v>
      </c>
      <c r="AL64" s="11" t="s">
        <v>365</v>
      </c>
      <c r="AM64" s="11" t="s">
        <v>371</v>
      </c>
      <c r="AN64" s="11" t="s">
        <v>370</v>
      </c>
      <c r="AO64" s="11" t="s">
        <v>382</v>
      </c>
      <c r="AP64" s="11" t="s">
        <v>376</v>
      </c>
      <c r="AQ64" s="18" t="s">
        <v>369</v>
      </c>
      <c r="AR64" s="18" t="s">
        <v>381</v>
      </c>
    </row>
    <row r="65" spans="1:44" x14ac:dyDescent="0.35">
      <c r="A65" s="8">
        <v>1490</v>
      </c>
      <c r="B65" s="8" t="b">
        <v>0</v>
      </c>
      <c r="C65" s="8" t="b">
        <v>1</v>
      </c>
      <c r="D65" s="8" t="b">
        <v>1</v>
      </c>
      <c r="E65" s="8" t="b">
        <v>0</v>
      </c>
      <c r="F65" s="8">
        <v>0</v>
      </c>
      <c r="G65" s="8">
        <v>49</v>
      </c>
      <c r="H65" s="8">
        <v>6</v>
      </c>
      <c r="I65" s="8">
        <v>1</v>
      </c>
      <c r="J65" s="8" t="b">
        <v>0</v>
      </c>
      <c r="K65" s="8" t="b">
        <v>0</v>
      </c>
      <c r="L65" s="8">
        <v>55</v>
      </c>
      <c r="M65" s="8"/>
      <c r="N65" s="19">
        <v>55</v>
      </c>
      <c r="O65" s="92" t="s">
        <v>50</v>
      </c>
      <c r="P65" s="8" t="s">
        <v>551</v>
      </c>
      <c r="Q65" s="17">
        <v>7</v>
      </c>
      <c r="R65" s="17">
        <v>7</v>
      </c>
      <c r="S65" s="17">
        <v>153</v>
      </c>
      <c r="T65" s="26">
        <v>0.70531400966183577</v>
      </c>
      <c r="U65" s="12" t="s">
        <v>436</v>
      </c>
      <c r="V65" s="12" t="s">
        <v>437</v>
      </c>
      <c r="W65" s="12" t="s">
        <v>438</v>
      </c>
      <c r="X65" s="85">
        <v>2096343259</v>
      </c>
      <c r="Y65" s="85" t="b">
        <v>1</v>
      </c>
      <c r="Z65" s="8" t="s">
        <v>50</v>
      </c>
      <c r="AA65" s="8" t="b">
        <v>1</v>
      </c>
      <c r="AB65" s="10" t="b">
        <v>0</v>
      </c>
      <c r="AC65" s="11" t="s">
        <v>50</v>
      </c>
      <c r="AD65" s="86" t="b">
        <v>0</v>
      </c>
      <c r="AE65" s="17">
        <v>132</v>
      </c>
      <c r="AF65" s="11" t="s">
        <v>377</v>
      </c>
      <c r="AG65" s="87" t="b">
        <v>1</v>
      </c>
      <c r="AH65" s="87" t="b">
        <v>0</v>
      </c>
      <c r="AI65" s="11" t="s">
        <v>373</v>
      </c>
      <c r="AJ65" s="11" t="s">
        <v>372</v>
      </c>
      <c r="AK65" s="11" t="s">
        <v>366</v>
      </c>
      <c r="AL65" s="11" t="s">
        <v>365</v>
      </c>
      <c r="AM65" s="11" t="s">
        <v>371</v>
      </c>
      <c r="AN65" s="11" t="s">
        <v>370</v>
      </c>
      <c r="AO65" s="11" t="s">
        <v>378</v>
      </c>
      <c r="AP65" s="11" t="s">
        <v>376</v>
      </c>
      <c r="AQ65" s="18" t="s">
        <v>377</v>
      </c>
      <c r="AR65" s="18" t="s">
        <v>381</v>
      </c>
    </row>
    <row r="66" spans="1:44" x14ac:dyDescent="0.35">
      <c r="A66" s="8">
        <v>183</v>
      </c>
      <c r="B66" s="8" t="b">
        <v>0</v>
      </c>
      <c r="C66" s="8" t="b">
        <v>1</v>
      </c>
      <c r="D66" s="8" t="b">
        <v>1</v>
      </c>
      <c r="E66" s="8" t="b">
        <v>0</v>
      </c>
      <c r="F66" s="8">
        <v>0</v>
      </c>
      <c r="G66" s="8">
        <v>59</v>
      </c>
      <c r="H66" s="8">
        <v>-4</v>
      </c>
      <c r="I66" s="8">
        <v>2</v>
      </c>
      <c r="J66" s="8" t="b">
        <v>0</v>
      </c>
      <c r="K66" s="8" t="b">
        <v>0</v>
      </c>
      <c r="L66" s="8">
        <v>56</v>
      </c>
      <c r="M66" s="8"/>
      <c r="N66" s="19">
        <v>55</v>
      </c>
      <c r="O66" s="92" t="s">
        <v>50</v>
      </c>
      <c r="P66" s="8" t="s">
        <v>570</v>
      </c>
      <c r="Q66" s="17">
        <v>9</v>
      </c>
      <c r="R66" s="17">
        <v>9</v>
      </c>
      <c r="S66" s="17">
        <v>153</v>
      </c>
      <c r="T66" s="26">
        <v>0.69565217391304346</v>
      </c>
      <c r="U66" s="12" t="s">
        <v>451</v>
      </c>
      <c r="V66" s="12" t="s">
        <v>437</v>
      </c>
      <c r="W66" s="12" t="s">
        <v>438</v>
      </c>
      <c r="X66" s="85">
        <v>1764590250</v>
      </c>
      <c r="Y66" s="85" t="b">
        <v>1</v>
      </c>
      <c r="Z66" s="8" t="s">
        <v>50</v>
      </c>
      <c r="AA66" s="8" t="b">
        <v>1</v>
      </c>
      <c r="AB66" s="10" t="b">
        <v>0</v>
      </c>
      <c r="AC66" s="11" t="s">
        <v>50</v>
      </c>
      <c r="AD66" s="86" t="b">
        <v>0</v>
      </c>
      <c r="AE66" s="17">
        <v>130</v>
      </c>
      <c r="AF66" s="11" t="s">
        <v>50</v>
      </c>
      <c r="AG66" s="87" t="b">
        <v>0</v>
      </c>
      <c r="AH66" s="87" t="b">
        <v>0</v>
      </c>
      <c r="AI66" s="11" t="s">
        <v>373</v>
      </c>
      <c r="AJ66" s="11" t="s">
        <v>372</v>
      </c>
      <c r="AK66" s="11" t="s">
        <v>366</v>
      </c>
      <c r="AL66" s="11" t="s">
        <v>365</v>
      </c>
      <c r="AM66" s="11" t="s">
        <v>371</v>
      </c>
      <c r="AN66" s="11" t="s">
        <v>370</v>
      </c>
      <c r="AO66" s="11" t="s">
        <v>382</v>
      </c>
      <c r="AP66" s="11" t="s">
        <v>376</v>
      </c>
      <c r="AQ66" s="18" t="s">
        <v>369</v>
      </c>
      <c r="AR66" s="18" t="s">
        <v>381</v>
      </c>
    </row>
    <row r="67" spans="1:44" x14ac:dyDescent="0.35">
      <c r="A67" s="8">
        <v>93</v>
      </c>
      <c r="B67" s="8" t="b">
        <v>0</v>
      </c>
      <c r="C67" s="8" t="b">
        <v>1</v>
      </c>
      <c r="D67" s="8" t="b">
        <v>0</v>
      </c>
      <c r="E67" s="8" t="b">
        <v>1</v>
      </c>
      <c r="F67" s="8">
        <v>-1</v>
      </c>
      <c r="G67" s="8">
        <v>114</v>
      </c>
      <c r="H67" s="8">
        <v>-57</v>
      </c>
      <c r="I67" s="8">
        <v>1</v>
      </c>
      <c r="J67" s="8" t="b">
        <v>1</v>
      </c>
      <c r="K67" s="8" t="b">
        <v>0</v>
      </c>
      <c r="L67" s="8">
        <v>57</v>
      </c>
      <c r="M67" s="8"/>
      <c r="N67" s="19">
        <v>57</v>
      </c>
      <c r="O67" s="92" t="s">
        <v>426</v>
      </c>
      <c r="P67" s="8" t="s">
        <v>413</v>
      </c>
      <c r="Q67" s="17">
        <v>8</v>
      </c>
      <c r="R67" s="17">
        <v>7</v>
      </c>
      <c r="S67" s="17">
        <v>152</v>
      </c>
      <c r="T67" s="26">
        <v>0.70048309178743962</v>
      </c>
      <c r="U67" s="12" t="s">
        <v>436</v>
      </c>
      <c r="V67" s="12" t="s">
        <v>450</v>
      </c>
      <c r="W67" s="12" t="s">
        <v>451</v>
      </c>
      <c r="X67" s="85">
        <v>1735403703</v>
      </c>
      <c r="Y67" s="85" t="b">
        <v>1</v>
      </c>
      <c r="Z67" s="8" t="s">
        <v>50</v>
      </c>
      <c r="AA67" s="8" t="b">
        <v>1</v>
      </c>
      <c r="AB67" s="10" t="b">
        <v>0</v>
      </c>
      <c r="AC67" s="11" t="s">
        <v>50</v>
      </c>
      <c r="AD67" s="86" t="b">
        <v>0</v>
      </c>
      <c r="AE67" s="17">
        <v>132</v>
      </c>
      <c r="AF67" s="11" t="s">
        <v>378</v>
      </c>
      <c r="AG67" s="87" t="b">
        <v>0</v>
      </c>
      <c r="AH67" s="87" t="b">
        <v>0</v>
      </c>
      <c r="AI67" s="11" t="s">
        <v>373</v>
      </c>
      <c r="AJ67" s="11" t="s">
        <v>372</v>
      </c>
      <c r="AK67" s="11" t="s">
        <v>381</v>
      </c>
      <c r="AL67" s="11" t="s">
        <v>365</v>
      </c>
      <c r="AM67" s="11" t="s">
        <v>371</v>
      </c>
      <c r="AN67" s="11" t="s">
        <v>370</v>
      </c>
      <c r="AO67" s="11" t="s">
        <v>382</v>
      </c>
      <c r="AP67" s="11" t="s">
        <v>376</v>
      </c>
      <c r="AQ67" s="18" t="s">
        <v>369</v>
      </c>
      <c r="AR67" s="18" t="s">
        <v>381</v>
      </c>
    </row>
    <row r="68" spans="1:44" x14ac:dyDescent="0.35">
      <c r="A68" s="8">
        <v>146</v>
      </c>
      <c r="B68" s="8" t="b">
        <v>0</v>
      </c>
      <c r="C68" s="8" t="b">
        <v>1</v>
      </c>
      <c r="D68" s="8" t="b">
        <v>1</v>
      </c>
      <c r="E68" s="8" t="b">
        <v>0</v>
      </c>
      <c r="F68" s="8">
        <v>0</v>
      </c>
      <c r="G68" s="8">
        <v>59</v>
      </c>
      <c r="H68" s="8">
        <v>-1</v>
      </c>
      <c r="I68" s="8">
        <v>1</v>
      </c>
      <c r="J68" s="8" t="b">
        <v>0</v>
      </c>
      <c r="K68" s="8" t="b">
        <v>0</v>
      </c>
      <c r="L68" s="8">
        <v>58</v>
      </c>
      <c r="M68" s="8"/>
      <c r="N68" s="19">
        <v>58</v>
      </c>
      <c r="O68" s="92" t="s">
        <v>50</v>
      </c>
      <c r="P68" s="8" t="s">
        <v>567</v>
      </c>
      <c r="Q68" s="17">
        <v>9</v>
      </c>
      <c r="R68" s="17">
        <v>9</v>
      </c>
      <c r="S68" s="17">
        <v>153</v>
      </c>
      <c r="T68" s="26">
        <v>0.69565217391304346</v>
      </c>
      <c r="U68" s="12" t="s">
        <v>436</v>
      </c>
      <c r="V68" s="12" t="s">
        <v>437</v>
      </c>
      <c r="W68" s="12" t="s">
        <v>438</v>
      </c>
      <c r="X68" s="85">
        <v>1412137990</v>
      </c>
      <c r="Y68" s="85" t="b">
        <v>1</v>
      </c>
      <c r="Z68" s="8" t="s">
        <v>50</v>
      </c>
      <c r="AA68" s="8" t="b">
        <v>1</v>
      </c>
      <c r="AB68" s="10" t="b">
        <v>0</v>
      </c>
      <c r="AC68" s="11" t="s">
        <v>50</v>
      </c>
      <c r="AD68" s="86" t="b">
        <v>0</v>
      </c>
      <c r="AE68" s="17">
        <v>133</v>
      </c>
      <c r="AF68" s="11" t="s">
        <v>372</v>
      </c>
      <c r="AG68" s="87" t="b">
        <v>1</v>
      </c>
      <c r="AH68" s="87" t="b">
        <v>1</v>
      </c>
      <c r="AI68" s="11" t="s">
        <v>373</v>
      </c>
      <c r="AJ68" s="11" t="s">
        <v>372</v>
      </c>
      <c r="AK68" s="11" t="s">
        <v>366</v>
      </c>
      <c r="AL68" s="11" t="s">
        <v>365</v>
      </c>
      <c r="AM68" s="11" t="s">
        <v>371</v>
      </c>
      <c r="AN68" s="11" t="s">
        <v>370</v>
      </c>
      <c r="AO68" s="11" t="s">
        <v>382</v>
      </c>
      <c r="AP68" s="11" t="s">
        <v>376</v>
      </c>
      <c r="AQ68" s="18" t="s">
        <v>369</v>
      </c>
      <c r="AR68" s="18" t="s">
        <v>381</v>
      </c>
    </row>
    <row r="69" spans="1:44" s="9" customFormat="1" x14ac:dyDescent="0.35">
      <c r="A69" s="8">
        <v>56</v>
      </c>
      <c r="B69" s="8" t="b">
        <v>0</v>
      </c>
      <c r="C69" s="8" t="b">
        <v>1</v>
      </c>
      <c r="D69" s="8" t="b">
        <v>1</v>
      </c>
      <c r="E69" s="8" t="b">
        <v>0</v>
      </c>
      <c r="F69" s="8">
        <v>0</v>
      </c>
      <c r="G69" s="8">
        <v>52</v>
      </c>
      <c r="H69" s="8">
        <v>6</v>
      </c>
      <c r="I69" s="8">
        <v>2</v>
      </c>
      <c r="J69" s="8" t="b">
        <v>0</v>
      </c>
      <c r="K69" s="8" t="b">
        <v>0</v>
      </c>
      <c r="L69" s="8">
        <v>59</v>
      </c>
      <c r="M69" s="8"/>
      <c r="N69" s="19">
        <v>58</v>
      </c>
      <c r="O69" s="92" t="s">
        <v>50</v>
      </c>
      <c r="P69" s="8" t="s">
        <v>591</v>
      </c>
      <c r="Q69" s="17">
        <v>8</v>
      </c>
      <c r="R69" s="17">
        <v>8</v>
      </c>
      <c r="S69" s="17">
        <v>153</v>
      </c>
      <c r="T69" s="26">
        <v>0.70048309178743962</v>
      </c>
      <c r="U69" s="12" t="s">
        <v>436</v>
      </c>
      <c r="V69" s="12" t="s">
        <v>450</v>
      </c>
      <c r="W69" s="12" t="s">
        <v>451</v>
      </c>
      <c r="X69" s="85">
        <v>1374826736</v>
      </c>
      <c r="Y69" s="85" t="b">
        <v>1</v>
      </c>
      <c r="Z69" s="8" t="s">
        <v>50</v>
      </c>
      <c r="AA69" s="8" t="b">
        <v>1</v>
      </c>
      <c r="AB69" s="10" t="b">
        <v>0</v>
      </c>
      <c r="AC69" s="11" t="s">
        <v>50</v>
      </c>
      <c r="AD69" s="86" t="b">
        <v>0</v>
      </c>
      <c r="AE69" s="17">
        <v>132</v>
      </c>
      <c r="AF69" s="11" t="s">
        <v>376</v>
      </c>
      <c r="AG69" s="87" t="b">
        <v>1</v>
      </c>
      <c r="AH69" s="87" t="b">
        <v>0</v>
      </c>
      <c r="AI69" s="11" t="s">
        <v>373</v>
      </c>
      <c r="AJ69" s="11" t="s">
        <v>372</v>
      </c>
      <c r="AK69" s="11" t="s">
        <v>381</v>
      </c>
      <c r="AL69" s="11" t="s">
        <v>365</v>
      </c>
      <c r="AM69" s="11" t="s">
        <v>371</v>
      </c>
      <c r="AN69" s="11" t="s">
        <v>370</v>
      </c>
      <c r="AO69" s="11" t="s">
        <v>382</v>
      </c>
      <c r="AP69" s="11" t="s">
        <v>376</v>
      </c>
      <c r="AQ69" s="18" t="s">
        <v>369</v>
      </c>
      <c r="AR69" s="18" t="s">
        <v>381</v>
      </c>
    </row>
    <row r="70" spans="1:44" x14ac:dyDescent="0.35">
      <c r="A70" s="8">
        <v>205</v>
      </c>
      <c r="B70" s="8" t="b">
        <v>0</v>
      </c>
      <c r="C70" s="8" t="b">
        <v>1</v>
      </c>
      <c r="D70" s="8" t="b">
        <v>1</v>
      </c>
      <c r="E70" s="8" t="b">
        <v>0</v>
      </c>
      <c r="F70" s="8">
        <v>0</v>
      </c>
      <c r="G70" s="8">
        <v>52</v>
      </c>
      <c r="H70" s="8">
        <v>6</v>
      </c>
      <c r="I70" s="8">
        <v>3</v>
      </c>
      <c r="J70" s="8" t="b">
        <v>0</v>
      </c>
      <c r="K70" s="8" t="b">
        <v>0</v>
      </c>
      <c r="L70" s="8">
        <v>60</v>
      </c>
      <c r="M70" s="8"/>
      <c r="N70" s="19">
        <v>58</v>
      </c>
      <c r="O70" s="92" t="s">
        <v>50</v>
      </c>
      <c r="P70" s="8" t="s">
        <v>599</v>
      </c>
      <c r="Q70" s="17">
        <v>8</v>
      </c>
      <c r="R70" s="17">
        <v>8</v>
      </c>
      <c r="S70" s="17">
        <v>153</v>
      </c>
      <c r="T70" s="26">
        <v>0.70048309178743962</v>
      </c>
      <c r="U70" s="12" t="s">
        <v>436</v>
      </c>
      <c r="V70" s="12" t="s">
        <v>450</v>
      </c>
      <c r="W70" s="12" t="s">
        <v>451</v>
      </c>
      <c r="X70" s="85">
        <v>1350594030</v>
      </c>
      <c r="Y70" s="85" t="b">
        <v>1</v>
      </c>
      <c r="Z70" s="8" t="s">
        <v>50</v>
      </c>
      <c r="AA70" s="8" t="b">
        <v>1</v>
      </c>
      <c r="AB70" s="10" t="b">
        <v>0</v>
      </c>
      <c r="AC70" s="11" t="s">
        <v>50</v>
      </c>
      <c r="AD70" s="86" t="b">
        <v>0</v>
      </c>
      <c r="AE70" s="17">
        <v>138</v>
      </c>
      <c r="AF70" s="11" t="s">
        <v>372</v>
      </c>
      <c r="AG70" s="87" t="b">
        <v>1</v>
      </c>
      <c r="AH70" s="87" t="b">
        <v>1</v>
      </c>
      <c r="AI70" s="11" t="s">
        <v>374</v>
      </c>
      <c r="AJ70" s="11" t="s">
        <v>372</v>
      </c>
      <c r="AK70" s="11" t="s">
        <v>381</v>
      </c>
      <c r="AL70" s="11" t="s">
        <v>365</v>
      </c>
      <c r="AM70" s="11" t="s">
        <v>371</v>
      </c>
      <c r="AN70" s="11" t="s">
        <v>370</v>
      </c>
      <c r="AO70" s="11" t="s">
        <v>382</v>
      </c>
      <c r="AP70" s="11" t="s">
        <v>368</v>
      </c>
      <c r="AQ70" s="18" t="s">
        <v>369</v>
      </c>
      <c r="AR70" s="18" t="s">
        <v>381</v>
      </c>
    </row>
    <row r="71" spans="1:44" x14ac:dyDescent="0.35">
      <c r="A71" s="8">
        <v>1492</v>
      </c>
      <c r="B71" s="8" t="b">
        <v>0</v>
      </c>
      <c r="C71" s="8" t="b">
        <v>1</v>
      </c>
      <c r="D71" s="8" t="b">
        <v>1</v>
      </c>
      <c r="E71" s="8" t="b">
        <v>0</v>
      </c>
      <c r="F71" s="8">
        <v>0</v>
      </c>
      <c r="G71" s="8">
        <v>52</v>
      </c>
      <c r="H71" s="8">
        <v>6</v>
      </c>
      <c r="I71" s="8">
        <v>4</v>
      </c>
      <c r="J71" s="8" t="b">
        <v>0</v>
      </c>
      <c r="K71" s="8" t="b">
        <v>0</v>
      </c>
      <c r="L71" s="8">
        <v>61</v>
      </c>
      <c r="M71" s="8"/>
      <c r="N71" s="19">
        <v>58</v>
      </c>
      <c r="O71" s="92" t="s">
        <v>50</v>
      </c>
      <c r="P71" s="8" t="s">
        <v>581</v>
      </c>
      <c r="Q71" s="17">
        <v>8</v>
      </c>
      <c r="R71" s="17">
        <v>6</v>
      </c>
      <c r="S71" s="17">
        <v>153</v>
      </c>
      <c r="T71" s="26">
        <v>0.71014492753623193</v>
      </c>
      <c r="U71" s="12" t="s">
        <v>436</v>
      </c>
      <c r="V71" s="12" t="s">
        <v>437</v>
      </c>
      <c r="W71" s="12" t="s">
        <v>480</v>
      </c>
      <c r="X71" s="85">
        <v>97470157</v>
      </c>
      <c r="Y71" s="85" t="b">
        <v>1</v>
      </c>
      <c r="Z71" s="8" t="s">
        <v>50</v>
      </c>
      <c r="AA71" s="8" t="b">
        <v>1</v>
      </c>
      <c r="AB71" s="10" t="b">
        <v>0</v>
      </c>
      <c r="AC71" s="11" t="s">
        <v>50</v>
      </c>
      <c r="AD71" s="86" t="b">
        <v>0</v>
      </c>
      <c r="AE71" s="17">
        <v>132</v>
      </c>
      <c r="AF71" s="11" t="s">
        <v>370</v>
      </c>
      <c r="AG71" s="87" t="b">
        <v>1</v>
      </c>
      <c r="AH71" s="87" t="b">
        <v>1</v>
      </c>
      <c r="AI71" s="11" t="s">
        <v>373</v>
      </c>
      <c r="AJ71" s="11" t="s">
        <v>372</v>
      </c>
      <c r="AK71" s="11" t="s">
        <v>381</v>
      </c>
      <c r="AL71" s="11" t="s">
        <v>365</v>
      </c>
      <c r="AM71" s="11" t="s">
        <v>371</v>
      </c>
      <c r="AN71" s="11" t="s">
        <v>370</v>
      </c>
      <c r="AO71" s="11" t="s">
        <v>382</v>
      </c>
      <c r="AP71" s="11" t="s">
        <v>376</v>
      </c>
      <c r="AQ71" s="18" t="s">
        <v>369</v>
      </c>
      <c r="AR71" s="18" t="s">
        <v>381</v>
      </c>
    </row>
    <row r="72" spans="1:44" x14ac:dyDescent="0.35">
      <c r="A72" s="8">
        <v>1515</v>
      </c>
      <c r="B72" s="8" t="b">
        <v>0</v>
      </c>
      <c r="C72" s="8" t="b">
        <v>1</v>
      </c>
      <c r="D72" s="8" t="b">
        <v>1</v>
      </c>
      <c r="E72" s="8" t="b">
        <v>0</v>
      </c>
      <c r="F72" s="8">
        <v>0</v>
      </c>
      <c r="G72" s="8">
        <v>59</v>
      </c>
      <c r="H72" s="8">
        <v>3</v>
      </c>
      <c r="I72" s="8">
        <v>1</v>
      </c>
      <c r="J72" s="8" t="b">
        <v>1</v>
      </c>
      <c r="K72" s="8" t="b">
        <v>0</v>
      </c>
      <c r="L72" s="8">
        <v>62</v>
      </c>
      <c r="M72" s="8"/>
      <c r="N72" s="19">
        <v>62</v>
      </c>
      <c r="O72" s="92" t="s">
        <v>50</v>
      </c>
      <c r="P72" s="8" t="s">
        <v>549</v>
      </c>
      <c r="Q72" s="17">
        <v>8</v>
      </c>
      <c r="R72" s="17">
        <v>6</v>
      </c>
      <c r="S72" s="17">
        <v>152</v>
      </c>
      <c r="T72" s="26">
        <v>0.70531400966183577</v>
      </c>
      <c r="U72" s="12" t="s">
        <v>451</v>
      </c>
      <c r="V72" s="12" t="s">
        <v>437</v>
      </c>
      <c r="W72" s="12" t="s">
        <v>480</v>
      </c>
      <c r="X72" s="85">
        <v>1956956529</v>
      </c>
      <c r="Y72" s="85" t="b">
        <v>1</v>
      </c>
      <c r="Z72" s="8" t="s">
        <v>50</v>
      </c>
      <c r="AA72" s="8" t="b">
        <v>1</v>
      </c>
      <c r="AB72" s="10" t="b">
        <v>0</v>
      </c>
      <c r="AC72" s="11" t="s">
        <v>50</v>
      </c>
      <c r="AD72" s="86" t="b">
        <v>0</v>
      </c>
      <c r="AE72" s="17">
        <v>131</v>
      </c>
      <c r="AF72" s="11" t="s">
        <v>378</v>
      </c>
      <c r="AG72" s="87" t="b">
        <v>0</v>
      </c>
      <c r="AH72" s="87" t="b">
        <v>0</v>
      </c>
      <c r="AI72" s="11" t="s">
        <v>373</v>
      </c>
      <c r="AJ72" s="11" t="s">
        <v>372</v>
      </c>
      <c r="AK72" s="11" t="s">
        <v>381</v>
      </c>
      <c r="AL72" s="11" t="s">
        <v>365</v>
      </c>
      <c r="AM72" s="11" t="s">
        <v>371</v>
      </c>
      <c r="AN72" s="11" t="s">
        <v>370</v>
      </c>
      <c r="AO72" s="11" t="s">
        <v>382</v>
      </c>
      <c r="AP72" s="11" t="s">
        <v>376</v>
      </c>
      <c r="AQ72" s="18" t="s">
        <v>369</v>
      </c>
      <c r="AR72" s="18" t="s">
        <v>381</v>
      </c>
    </row>
    <row r="73" spans="1:44" x14ac:dyDescent="0.35">
      <c r="A73" s="8">
        <v>53</v>
      </c>
      <c r="B73" s="8" t="b">
        <v>0</v>
      </c>
      <c r="C73" s="8" t="b">
        <v>1</v>
      </c>
      <c r="D73" s="8" t="b">
        <v>1</v>
      </c>
      <c r="E73" s="8" t="b">
        <v>0</v>
      </c>
      <c r="F73" s="8">
        <v>0</v>
      </c>
      <c r="G73" s="8">
        <v>59</v>
      </c>
      <c r="H73" s="8">
        <v>3</v>
      </c>
      <c r="I73" s="8">
        <v>2</v>
      </c>
      <c r="J73" s="8" t="b">
        <v>1</v>
      </c>
      <c r="K73" s="8" t="b">
        <v>0</v>
      </c>
      <c r="L73" s="8">
        <v>63</v>
      </c>
      <c r="M73" s="8"/>
      <c r="N73" s="19">
        <v>62</v>
      </c>
      <c r="O73" s="92" t="s">
        <v>50</v>
      </c>
      <c r="P73" s="8" t="s">
        <v>478</v>
      </c>
      <c r="Q73" s="17">
        <v>8</v>
      </c>
      <c r="R73" s="17">
        <v>5</v>
      </c>
      <c r="S73" s="17">
        <v>152</v>
      </c>
      <c r="T73" s="26">
        <v>0.71014492753623193</v>
      </c>
      <c r="U73" s="12" t="s">
        <v>436</v>
      </c>
      <c r="V73" s="12" t="s">
        <v>450</v>
      </c>
      <c r="W73" s="12" t="s">
        <v>451</v>
      </c>
      <c r="X73" s="85">
        <v>1845392806</v>
      </c>
      <c r="Y73" s="85" t="b">
        <v>1</v>
      </c>
      <c r="Z73" s="8" t="s">
        <v>50</v>
      </c>
      <c r="AA73" s="8" t="b">
        <v>1</v>
      </c>
      <c r="AB73" s="10" t="b">
        <v>0</v>
      </c>
      <c r="AC73" s="11" t="s">
        <v>50</v>
      </c>
      <c r="AD73" s="86" t="b">
        <v>0</v>
      </c>
      <c r="AE73" s="17">
        <v>136</v>
      </c>
      <c r="AF73" s="11" t="s">
        <v>376</v>
      </c>
      <c r="AG73" s="87" t="b">
        <v>1</v>
      </c>
      <c r="AH73" s="87" t="b">
        <v>0</v>
      </c>
      <c r="AI73" s="11" t="s">
        <v>373</v>
      </c>
      <c r="AJ73" s="11" t="s">
        <v>372</v>
      </c>
      <c r="AK73" s="11" t="s">
        <v>381</v>
      </c>
      <c r="AL73" s="11" t="s">
        <v>365</v>
      </c>
      <c r="AM73" s="11" t="s">
        <v>371</v>
      </c>
      <c r="AN73" s="11" t="s">
        <v>370</v>
      </c>
      <c r="AO73" s="11" t="s">
        <v>382</v>
      </c>
      <c r="AP73" s="11" t="s">
        <v>376</v>
      </c>
      <c r="AQ73" s="18" t="s">
        <v>369</v>
      </c>
      <c r="AR73" s="18" t="s">
        <v>381</v>
      </c>
    </row>
    <row r="74" spans="1:44" x14ac:dyDescent="0.35">
      <c r="A74" s="8">
        <v>23</v>
      </c>
      <c r="B74" s="8" t="b">
        <v>0</v>
      </c>
      <c r="C74" s="8" t="b">
        <v>1</v>
      </c>
      <c r="D74" s="8" t="b">
        <v>1</v>
      </c>
      <c r="E74" s="8" t="b">
        <v>0</v>
      </c>
      <c r="F74" s="8">
        <v>0</v>
      </c>
      <c r="G74" s="8">
        <v>59</v>
      </c>
      <c r="H74" s="8">
        <v>3</v>
      </c>
      <c r="I74" s="8">
        <v>3</v>
      </c>
      <c r="J74" s="8" t="b">
        <v>1</v>
      </c>
      <c r="K74" s="8" t="b">
        <v>0</v>
      </c>
      <c r="L74" s="8">
        <v>64</v>
      </c>
      <c r="M74" s="8"/>
      <c r="N74" s="19">
        <v>62</v>
      </c>
      <c r="O74" s="92" t="s">
        <v>50</v>
      </c>
      <c r="P74" s="8" t="s">
        <v>565</v>
      </c>
      <c r="Q74" s="17">
        <v>8</v>
      </c>
      <c r="R74" s="17">
        <v>5</v>
      </c>
      <c r="S74" s="17">
        <v>152</v>
      </c>
      <c r="T74" s="26">
        <v>0.71014492753623193</v>
      </c>
      <c r="U74" s="12" t="s">
        <v>451</v>
      </c>
      <c r="V74" s="12" t="s">
        <v>450</v>
      </c>
      <c r="W74" s="12" t="s">
        <v>451</v>
      </c>
      <c r="X74" s="85">
        <v>1654094028</v>
      </c>
      <c r="Y74" s="85" t="b">
        <v>1</v>
      </c>
      <c r="Z74" s="8" t="s">
        <v>50</v>
      </c>
      <c r="AA74" s="8" t="b">
        <v>1</v>
      </c>
      <c r="AB74" s="10" t="b">
        <v>0</v>
      </c>
      <c r="AC74" s="11" t="s">
        <v>50</v>
      </c>
      <c r="AD74" s="86" t="b">
        <v>0</v>
      </c>
      <c r="AE74" s="17">
        <v>135</v>
      </c>
      <c r="AF74" s="11" t="s">
        <v>50</v>
      </c>
      <c r="AG74" s="87" t="b">
        <v>0</v>
      </c>
      <c r="AH74" s="87" t="b">
        <v>0</v>
      </c>
      <c r="AI74" s="11" t="s">
        <v>373</v>
      </c>
      <c r="AJ74" s="11" t="s">
        <v>372</v>
      </c>
      <c r="AK74" s="11" t="s">
        <v>381</v>
      </c>
      <c r="AL74" s="11" t="s">
        <v>365</v>
      </c>
      <c r="AM74" s="11" t="s">
        <v>371</v>
      </c>
      <c r="AN74" s="11" t="s">
        <v>370</v>
      </c>
      <c r="AO74" s="11" t="s">
        <v>382</v>
      </c>
      <c r="AP74" s="11" t="s">
        <v>376</v>
      </c>
      <c r="AQ74" s="18" t="s">
        <v>369</v>
      </c>
      <c r="AR74" s="18" t="s">
        <v>381</v>
      </c>
    </row>
    <row r="75" spans="1:44" x14ac:dyDescent="0.35">
      <c r="A75" s="8">
        <v>96</v>
      </c>
      <c r="B75" s="8" t="b">
        <v>0</v>
      </c>
      <c r="C75" s="8" t="b">
        <v>1</v>
      </c>
      <c r="D75" s="8" t="b">
        <v>1</v>
      </c>
      <c r="E75" s="8" t="b">
        <v>0</v>
      </c>
      <c r="F75" s="8">
        <v>0</v>
      </c>
      <c r="G75" s="8">
        <v>59</v>
      </c>
      <c r="H75" s="8">
        <v>3</v>
      </c>
      <c r="I75" s="8">
        <v>4</v>
      </c>
      <c r="J75" s="8" t="b">
        <v>1</v>
      </c>
      <c r="K75" s="8" t="b">
        <v>0</v>
      </c>
      <c r="L75" s="8">
        <v>65</v>
      </c>
      <c r="M75" s="8"/>
      <c r="N75" s="19">
        <v>62</v>
      </c>
      <c r="O75" s="92" t="s">
        <v>50</v>
      </c>
      <c r="P75" s="8" t="s">
        <v>603</v>
      </c>
      <c r="Q75" s="17">
        <v>8</v>
      </c>
      <c r="R75" s="17">
        <v>7</v>
      </c>
      <c r="S75" s="17">
        <v>152</v>
      </c>
      <c r="T75" s="26">
        <v>0.70048309178743962</v>
      </c>
      <c r="U75" s="12" t="s">
        <v>451</v>
      </c>
      <c r="V75" s="12" t="s">
        <v>437</v>
      </c>
      <c r="W75" s="12" t="s">
        <v>451</v>
      </c>
      <c r="X75" s="85">
        <v>1474308310</v>
      </c>
      <c r="Y75" s="85" t="b">
        <v>1</v>
      </c>
      <c r="Z75" s="8" t="s">
        <v>50</v>
      </c>
      <c r="AA75" s="8" t="b">
        <v>1</v>
      </c>
      <c r="AB75" s="10" t="b">
        <v>0</v>
      </c>
      <c r="AC75" s="11" t="s">
        <v>50</v>
      </c>
      <c r="AD75" s="86" t="b">
        <v>0</v>
      </c>
      <c r="AE75" s="17">
        <v>129</v>
      </c>
      <c r="AF75" s="11" t="s">
        <v>371</v>
      </c>
      <c r="AG75" s="87" t="b">
        <v>1</v>
      </c>
      <c r="AH75" s="87" t="b">
        <v>1</v>
      </c>
      <c r="AI75" s="11" t="s">
        <v>373</v>
      </c>
      <c r="AJ75" s="11" t="s">
        <v>372</v>
      </c>
      <c r="AK75" s="11" t="s">
        <v>381</v>
      </c>
      <c r="AL75" s="11" t="s">
        <v>365</v>
      </c>
      <c r="AM75" s="11" t="s">
        <v>371</v>
      </c>
      <c r="AN75" s="11" t="s">
        <v>370</v>
      </c>
      <c r="AO75" s="11" t="s">
        <v>382</v>
      </c>
      <c r="AP75" s="11" t="s">
        <v>376</v>
      </c>
      <c r="AQ75" s="18" t="s">
        <v>369</v>
      </c>
      <c r="AR75" s="18" t="s">
        <v>381</v>
      </c>
    </row>
    <row r="76" spans="1:44" x14ac:dyDescent="0.35">
      <c r="A76" s="8">
        <v>104</v>
      </c>
      <c r="B76" s="8" t="b">
        <v>0</v>
      </c>
      <c r="C76" s="8" t="b">
        <v>1</v>
      </c>
      <c r="D76" s="8" t="b">
        <v>1</v>
      </c>
      <c r="E76" s="8" t="b">
        <v>0</v>
      </c>
      <c r="F76" s="8">
        <v>0</v>
      </c>
      <c r="G76" s="8">
        <v>52</v>
      </c>
      <c r="H76" s="8">
        <v>10</v>
      </c>
      <c r="I76" s="8">
        <v>5</v>
      </c>
      <c r="J76" s="8" t="b">
        <v>1</v>
      </c>
      <c r="K76" s="8" t="b">
        <v>0</v>
      </c>
      <c r="L76" s="8">
        <v>66</v>
      </c>
      <c r="M76" s="8"/>
      <c r="N76" s="19">
        <v>62</v>
      </c>
      <c r="O76" s="92" t="s">
        <v>704</v>
      </c>
      <c r="P76" s="8" t="s">
        <v>592</v>
      </c>
      <c r="Q76" s="17">
        <v>7</v>
      </c>
      <c r="R76" s="17">
        <v>7</v>
      </c>
      <c r="S76" s="17">
        <v>152</v>
      </c>
      <c r="T76" s="26">
        <v>0.70048309178743962</v>
      </c>
      <c r="U76" s="12" t="s">
        <v>436</v>
      </c>
      <c r="V76" s="12" t="s">
        <v>450</v>
      </c>
      <c r="W76" s="12" t="s">
        <v>451</v>
      </c>
      <c r="X76" s="85">
        <v>1378444378</v>
      </c>
      <c r="Y76" s="85" t="b">
        <v>1</v>
      </c>
      <c r="Z76" s="8" t="s">
        <v>50</v>
      </c>
      <c r="AA76" s="8" t="b">
        <v>1</v>
      </c>
      <c r="AB76" s="10" t="b">
        <v>0</v>
      </c>
      <c r="AC76" s="11" t="s">
        <v>50</v>
      </c>
      <c r="AD76" s="86" t="b">
        <v>0</v>
      </c>
      <c r="AE76" s="17">
        <v>145</v>
      </c>
      <c r="AF76" s="11" t="s">
        <v>377</v>
      </c>
      <c r="AG76" s="87" t="b">
        <v>1</v>
      </c>
      <c r="AH76" s="87" t="b">
        <v>0</v>
      </c>
      <c r="AI76" s="11" t="s">
        <v>373</v>
      </c>
      <c r="AJ76" s="11" t="s">
        <v>372</v>
      </c>
      <c r="AK76" s="11" t="s">
        <v>381</v>
      </c>
      <c r="AL76" s="11" t="s">
        <v>365</v>
      </c>
      <c r="AM76" s="11" t="s">
        <v>371</v>
      </c>
      <c r="AN76" s="11" t="s">
        <v>370</v>
      </c>
      <c r="AO76" s="11" t="s">
        <v>382</v>
      </c>
      <c r="AP76" s="11" t="s">
        <v>376</v>
      </c>
      <c r="AQ76" s="18" t="s">
        <v>377</v>
      </c>
      <c r="AR76" s="18" t="s">
        <v>381</v>
      </c>
    </row>
    <row r="77" spans="1:44" x14ac:dyDescent="0.35">
      <c r="A77" s="8">
        <v>1491</v>
      </c>
      <c r="B77" s="8" t="b">
        <v>0</v>
      </c>
      <c r="C77" s="8" t="b">
        <v>1</v>
      </c>
      <c r="D77" s="8" t="b">
        <v>1</v>
      </c>
      <c r="E77" s="8" t="b">
        <v>0</v>
      </c>
      <c r="F77" s="8">
        <v>0</v>
      </c>
      <c r="G77" s="8">
        <v>59</v>
      </c>
      <c r="H77" s="8">
        <v>3</v>
      </c>
      <c r="I77" s="8">
        <v>1</v>
      </c>
      <c r="J77" s="8" t="b">
        <v>0</v>
      </c>
      <c r="K77" s="8" t="b">
        <v>0</v>
      </c>
      <c r="L77" s="8">
        <v>67</v>
      </c>
      <c r="M77" s="8"/>
      <c r="N77" s="19">
        <v>62</v>
      </c>
      <c r="O77" s="92" t="s">
        <v>50</v>
      </c>
      <c r="P77" s="8" t="s">
        <v>531</v>
      </c>
      <c r="Q77" s="17">
        <v>8</v>
      </c>
      <c r="R77" s="17">
        <v>9</v>
      </c>
      <c r="S77" s="17">
        <v>152</v>
      </c>
      <c r="T77" s="26">
        <v>0.6908212560386473</v>
      </c>
      <c r="U77" s="12" t="s">
        <v>436</v>
      </c>
      <c r="V77" s="12" t="s">
        <v>450</v>
      </c>
      <c r="W77" s="12" t="s">
        <v>480</v>
      </c>
      <c r="X77" s="85">
        <v>999887551</v>
      </c>
      <c r="Y77" s="85" t="b">
        <v>1</v>
      </c>
      <c r="Z77" s="8" t="s">
        <v>50</v>
      </c>
      <c r="AA77" s="8" t="b">
        <v>1</v>
      </c>
      <c r="AB77" s="10" t="b">
        <v>0</v>
      </c>
      <c r="AC77" s="11" t="s">
        <v>50</v>
      </c>
      <c r="AD77" s="86" t="b">
        <v>0</v>
      </c>
      <c r="AE77" s="17">
        <v>141</v>
      </c>
      <c r="AF77" s="11" t="s">
        <v>371</v>
      </c>
      <c r="AG77" s="87" t="b">
        <v>1</v>
      </c>
      <c r="AH77" s="87" t="b">
        <v>1</v>
      </c>
      <c r="AI77" s="11" t="s">
        <v>373</v>
      </c>
      <c r="AJ77" s="11" t="s">
        <v>372</v>
      </c>
      <c r="AK77" s="11" t="s">
        <v>381</v>
      </c>
      <c r="AL77" s="11" t="s">
        <v>365</v>
      </c>
      <c r="AM77" s="11" t="s">
        <v>371</v>
      </c>
      <c r="AN77" s="11" t="s">
        <v>370</v>
      </c>
      <c r="AO77" s="11" t="s">
        <v>382</v>
      </c>
      <c r="AP77" s="11" t="s">
        <v>376</v>
      </c>
      <c r="AQ77" s="18" t="s">
        <v>369</v>
      </c>
      <c r="AR77" s="18" t="s">
        <v>381</v>
      </c>
    </row>
    <row r="78" spans="1:44" s="9" customFormat="1" x14ac:dyDescent="0.35">
      <c r="A78" s="8">
        <v>110</v>
      </c>
      <c r="B78" s="8" t="b">
        <v>0</v>
      </c>
      <c r="C78" s="8" t="b">
        <v>1</v>
      </c>
      <c r="D78" s="8" t="b">
        <v>1</v>
      </c>
      <c r="E78" s="8" t="b">
        <v>0</v>
      </c>
      <c r="F78" s="8">
        <v>0</v>
      </c>
      <c r="G78" s="8">
        <v>52</v>
      </c>
      <c r="H78" s="8">
        <v>10</v>
      </c>
      <c r="I78" s="8">
        <v>2</v>
      </c>
      <c r="J78" s="8" t="b">
        <v>0</v>
      </c>
      <c r="K78" s="8" t="b">
        <v>0</v>
      </c>
      <c r="L78" s="8">
        <v>68</v>
      </c>
      <c r="M78" s="8"/>
      <c r="N78" s="19">
        <v>62</v>
      </c>
      <c r="O78" s="92" t="s">
        <v>704</v>
      </c>
      <c r="P78" s="8" t="s">
        <v>534</v>
      </c>
      <c r="Q78" s="17">
        <v>7</v>
      </c>
      <c r="R78" s="17">
        <v>8</v>
      </c>
      <c r="S78" s="17">
        <v>152</v>
      </c>
      <c r="T78" s="26">
        <v>0.69565217391304346</v>
      </c>
      <c r="U78" s="12" t="s">
        <v>436</v>
      </c>
      <c r="V78" s="12" t="s">
        <v>437</v>
      </c>
      <c r="W78" s="12" t="s">
        <v>451</v>
      </c>
      <c r="X78" s="85">
        <v>433163422</v>
      </c>
      <c r="Y78" s="85" t="b">
        <v>1</v>
      </c>
      <c r="Z78" s="8" t="s">
        <v>50</v>
      </c>
      <c r="AA78" s="8" t="b">
        <v>1</v>
      </c>
      <c r="AB78" s="10" t="b">
        <v>0</v>
      </c>
      <c r="AC78" s="11" t="s">
        <v>50</v>
      </c>
      <c r="AD78" s="86" t="b">
        <v>0</v>
      </c>
      <c r="AE78" s="17">
        <v>142</v>
      </c>
      <c r="AF78" s="11" t="s">
        <v>377</v>
      </c>
      <c r="AG78" s="87" t="b">
        <v>1</v>
      </c>
      <c r="AH78" s="87" t="b">
        <v>0</v>
      </c>
      <c r="AI78" s="11" t="s">
        <v>373</v>
      </c>
      <c r="AJ78" s="11" t="s">
        <v>372</v>
      </c>
      <c r="AK78" s="11" t="s">
        <v>381</v>
      </c>
      <c r="AL78" s="11" t="s">
        <v>365</v>
      </c>
      <c r="AM78" s="11" t="s">
        <v>371</v>
      </c>
      <c r="AN78" s="11" t="s">
        <v>370</v>
      </c>
      <c r="AO78" s="11" t="s">
        <v>382</v>
      </c>
      <c r="AP78" s="11" t="s">
        <v>376</v>
      </c>
      <c r="AQ78" s="18" t="s">
        <v>377</v>
      </c>
      <c r="AR78" s="18" t="s">
        <v>381</v>
      </c>
    </row>
    <row r="79" spans="1:44" x14ac:dyDescent="0.35">
      <c r="A79" s="8">
        <v>13</v>
      </c>
      <c r="B79" s="8" t="b">
        <v>0</v>
      </c>
      <c r="C79" s="8" t="b">
        <v>1</v>
      </c>
      <c r="D79" s="8" t="b">
        <v>1</v>
      </c>
      <c r="E79" s="8" t="b">
        <v>0</v>
      </c>
      <c r="F79" s="8">
        <v>0</v>
      </c>
      <c r="G79" s="8">
        <v>59</v>
      </c>
      <c r="H79" s="8">
        <v>3</v>
      </c>
      <c r="I79" s="8">
        <v>3</v>
      </c>
      <c r="J79" s="8" t="b">
        <v>0</v>
      </c>
      <c r="K79" s="8" t="b">
        <v>0</v>
      </c>
      <c r="L79" s="8">
        <v>69</v>
      </c>
      <c r="M79" s="8"/>
      <c r="N79" s="19">
        <v>62</v>
      </c>
      <c r="O79" s="92" t="s">
        <v>50</v>
      </c>
      <c r="P79" s="8" t="s">
        <v>521</v>
      </c>
      <c r="Q79" s="17">
        <v>8</v>
      </c>
      <c r="R79" s="17">
        <v>9</v>
      </c>
      <c r="S79" s="17">
        <v>152</v>
      </c>
      <c r="T79" s="26">
        <v>0.6908212560386473</v>
      </c>
      <c r="U79" s="12" t="s">
        <v>436</v>
      </c>
      <c r="V79" s="12" t="s">
        <v>437</v>
      </c>
      <c r="W79" s="12" t="s">
        <v>451</v>
      </c>
      <c r="X79" s="85">
        <v>370303649</v>
      </c>
      <c r="Y79" s="85" t="b">
        <v>1</v>
      </c>
      <c r="Z79" s="8" t="s">
        <v>50</v>
      </c>
      <c r="AA79" s="8" t="b">
        <v>1</v>
      </c>
      <c r="AB79" s="10" t="b">
        <v>0</v>
      </c>
      <c r="AC79" s="11" t="s">
        <v>50</v>
      </c>
      <c r="AD79" s="86" t="b">
        <v>0</v>
      </c>
      <c r="AE79" s="17">
        <v>142</v>
      </c>
      <c r="AF79" s="11" t="s">
        <v>50</v>
      </c>
      <c r="AG79" s="87" t="b">
        <v>0</v>
      </c>
      <c r="AH79" s="87" t="b">
        <v>0</v>
      </c>
      <c r="AI79" s="11" t="s">
        <v>373</v>
      </c>
      <c r="AJ79" s="11" t="s">
        <v>372</v>
      </c>
      <c r="AK79" s="11" t="s">
        <v>381</v>
      </c>
      <c r="AL79" s="11" t="s">
        <v>365</v>
      </c>
      <c r="AM79" s="11" t="s">
        <v>371</v>
      </c>
      <c r="AN79" s="11" t="s">
        <v>370</v>
      </c>
      <c r="AO79" s="11" t="s">
        <v>382</v>
      </c>
      <c r="AP79" s="11" t="s">
        <v>376</v>
      </c>
      <c r="AQ79" s="18" t="s">
        <v>369</v>
      </c>
      <c r="AR79" s="18" t="s">
        <v>381</v>
      </c>
    </row>
    <row r="80" spans="1:44" x14ac:dyDescent="0.35">
      <c r="A80" s="8">
        <v>133</v>
      </c>
      <c r="B80" s="8" t="b">
        <v>0</v>
      </c>
      <c r="C80" s="8" t="b">
        <v>1</v>
      </c>
      <c r="D80" s="8" t="b">
        <v>1</v>
      </c>
      <c r="E80" s="8" t="b">
        <v>0</v>
      </c>
      <c r="F80" s="8">
        <v>0</v>
      </c>
      <c r="G80" s="8">
        <v>68</v>
      </c>
      <c r="H80" s="8">
        <v>2</v>
      </c>
      <c r="I80" s="8">
        <v>1</v>
      </c>
      <c r="J80" s="8" t="b">
        <v>1</v>
      </c>
      <c r="K80" s="8" t="b">
        <v>0</v>
      </c>
      <c r="L80" s="8">
        <v>70</v>
      </c>
      <c r="M80" s="8"/>
      <c r="N80" s="19">
        <v>70</v>
      </c>
      <c r="O80" s="92" t="s">
        <v>50</v>
      </c>
      <c r="P80" s="8" t="s">
        <v>643</v>
      </c>
      <c r="Q80" s="17">
        <v>8</v>
      </c>
      <c r="R80" s="17">
        <v>8</v>
      </c>
      <c r="S80" s="17">
        <v>151</v>
      </c>
      <c r="T80" s="26">
        <v>0.6908212560386473</v>
      </c>
      <c r="U80" s="12" t="s">
        <v>436</v>
      </c>
      <c r="V80" s="12" t="s">
        <v>450</v>
      </c>
      <c r="W80" s="12" t="s">
        <v>451</v>
      </c>
      <c r="X80" s="85">
        <v>1824426772</v>
      </c>
      <c r="Y80" s="85" t="b">
        <v>1</v>
      </c>
      <c r="Z80" s="8" t="s">
        <v>50</v>
      </c>
      <c r="AA80" s="8" t="b">
        <v>1</v>
      </c>
      <c r="AB80" s="10" t="b">
        <v>0</v>
      </c>
      <c r="AC80" s="11" t="s">
        <v>50</v>
      </c>
      <c r="AD80" s="86" t="b">
        <v>0</v>
      </c>
      <c r="AE80" s="17">
        <v>142</v>
      </c>
      <c r="AF80" s="11" t="s">
        <v>373</v>
      </c>
      <c r="AG80" s="87" t="b">
        <v>1</v>
      </c>
      <c r="AH80" s="87" t="b">
        <v>1</v>
      </c>
      <c r="AI80" s="11" t="s">
        <v>373</v>
      </c>
      <c r="AJ80" s="11" t="s">
        <v>372</v>
      </c>
      <c r="AK80" s="11" t="s">
        <v>381</v>
      </c>
      <c r="AL80" s="11" t="s">
        <v>365</v>
      </c>
      <c r="AM80" s="11" t="s">
        <v>371</v>
      </c>
      <c r="AN80" s="11" t="s">
        <v>370</v>
      </c>
      <c r="AO80" s="11" t="s">
        <v>382</v>
      </c>
      <c r="AP80" s="11" t="s">
        <v>376</v>
      </c>
      <c r="AQ80" s="18" t="s">
        <v>369</v>
      </c>
      <c r="AR80" s="18" t="s">
        <v>381</v>
      </c>
    </row>
    <row r="81" spans="1:44" x14ac:dyDescent="0.35">
      <c r="A81" s="8">
        <v>256</v>
      </c>
      <c r="B81" s="8" t="b">
        <v>0</v>
      </c>
      <c r="C81" s="8" t="b">
        <v>1</v>
      </c>
      <c r="D81" s="8" t="b">
        <v>1</v>
      </c>
      <c r="E81" s="8" t="b">
        <v>0</v>
      </c>
      <c r="F81" s="8">
        <v>0</v>
      </c>
      <c r="G81" s="8">
        <v>68</v>
      </c>
      <c r="H81" s="8">
        <v>2</v>
      </c>
      <c r="I81" s="8">
        <v>2</v>
      </c>
      <c r="J81" s="8" t="b">
        <v>1</v>
      </c>
      <c r="K81" s="8" t="b">
        <v>0</v>
      </c>
      <c r="L81" s="8">
        <v>71</v>
      </c>
      <c r="M81" s="8"/>
      <c r="N81" s="19">
        <v>70</v>
      </c>
      <c r="O81" s="92" t="s">
        <v>50</v>
      </c>
      <c r="P81" s="8" t="s">
        <v>573</v>
      </c>
      <c r="Q81" s="17">
        <v>8</v>
      </c>
      <c r="R81" s="17">
        <v>8</v>
      </c>
      <c r="S81" s="17">
        <v>151</v>
      </c>
      <c r="T81" s="26">
        <v>0.6908212560386473</v>
      </c>
      <c r="U81" s="12" t="s">
        <v>436</v>
      </c>
      <c r="V81" s="12" t="s">
        <v>450</v>
      </c>
      <c r="W81" s="12" t="s">
        <v>451</v>
      </c>
      <c r="X81" s="85">
        <v>1757587945</v>
      </c>
      <c r="Y81" s="85" t="b">
        <v>1</v>
      </c>
      <c r="Z81" s="8" t="s">
        <v>50</v>
      </c>
      <c r="AA81" s="8" t="b">
        <v>1</v>
      </c>
      <c r="AB81" s="10" t="b">
        <v>0</v>
      </c>
      <c r="AC81" s="11" t="s">
        <v>50</v>
      </c>
      <c r="AD81" s="86" t="b">
        <v>0</v>
      </c>
      <c r="AE81" s="17">
        <v>148</v>
      </c>
      <c r="AF81" s="11" t="s">
        <v>378</v>
      </c>
      <c r="AG81" s="87" t="b">
        <v>0</v>
      </c>
      <c r="AH81" s="87" t="b">
        <v>0</v>
      </c>
      <c r="AI81" s="11" t="s">
        <v>373</v>
      </c>
      <c r="AJ81" s="11" t="s">
        <v>372</v>
      </c>
      <c r="AK81" s="11" t="s">
        <v>381</v>
      </c>
      <c r="AL81" s="11" t="s">
        <v>365</v>
      </c>
      <c r="AM81" s="11" t="s">
        <v>371</v>
      </c>
      <c r="AN81" s="11" t="s">
        <v>370</v>
      </c>
      <c r="AO81" s="11" t="s">
        <v>382</v>
      </c>
      <c r="AP81" s="11" t="s">
        <v>376</v>
      </c>
      <c r="AQ81" s="18" t="s">
        <v>369</v>
      </c>
      <c r="AR81" s="18" t="s">
        <v>381</v>
      </c>
    </row>
    <row r="82" spans="1:44" x14ac:dyDescent="0.35">
      <c r="A82" s="8">
        <v>98</v>
      </c>
      <c r="B82" s="8" t="b">
        <v>0</v>
      </c>
      <c r="C82" s="8" t="b">
        <v>1</v>
      </c>
      <c r="D82" s="8" t="b">
        <v>1</v>
      </c>
      <c r="E82" s="8" t="b">
        <v>0</v>
      </c>
      <c r="F82" s="8">
        <v>0</v>
      </c>
      <c r="G82" s="8">
        <v>79</v>
      </c>
      <c r="H82" s="8">
        <v>-9</v>
      </c>
      <c r="I82" s="8">
        <v>3</v>
      </c>
      <c r="J82" s="8" t="b">
        <v>1</v>
      </c>
      <c r="K82" s="8" t="b">
        <v>0</v>
      </c>
      <c r="L82" s="8">
        <v>72</v>
      </c>
      <c r="M82" s="8"/>
      <c r="N82" s="19">
        <v>70</v>
      </c>
      <c r="O82" s="92" t="s">
        <v>50</v>
      </c>
      <c r="P82" s="8" t="s">
        <v>579</v>
      </c>
      <c r="Q82" s="17">
        <v>9</v>
      </c>
      <c r="R82" s="17">
        <v>5</v>
      </c>
      <c r="S82" s="17">
        <v>151</v>
      </c>
      <c r="T82" s="26">
        <v>0.70531400966183577</v>
      </c>
      <c r="U82" s="12" t="s">
        <v>436</v>
      </c>
      <c r="V82" s="12" t="s">
        <v>437</v>
      </c>
      <c r="W82" s="12" t="s">
        <v>438</v>
      </c>
      <c r="X82" s="85">
        <v>1617487314</v>
      </c>
      <c r="Y82" s="85" t="b">
        <v>1</v>
      </c>
      <c r="Z82" s="8" t="s">
        <v>50</v>
      </c>
      <c r="AA82" s="8" t="b">
        <v>1</v>
      </c>
      <c r="AB82" s="10" t="b">
        <v>0</v>
      </c>
      <c r="AC82" s="11" t="s">
        <v>50</v>
      </c>
      <c r="AD82" s="86" t="b">
        <v>0</v>
      </c>
      <c r="AE82" s="17">
        <v>138</v>
      </c>
      <c r="AF82" s="11" t="s">
        <v>375</v>
      </c>
      <c r="AG82" s="87" t="b">
        <v>0</v>
      </c>
      <c r="AH82" s="87" t="b">
        <v>0</v>
      </c>
      <c r="AI82" s="11" t="s">
        <v>373</v>
      </c>
      <c r="AJ82" s="11" t="s">
        <v>372</v>
      </c>
      <c r="AK82" s="11" t="s">
        <v>381</v>
      </c>
      <c r="AL82" s="11" t="s">
        <v>365</v>
      </c>
      <c r="AM82" s="11" t="s">
        <v>371</v>
      </c>
      <c r="AN82" s="11" t="s">
        <v>370</v>
      </c>
      <c r="AO82" s="11" t="s">
        <v>382</v>
      </c>
      <c r="AP82" s="11" t="s">
        <v>368</v>
      </c>
      <c r="AQ82" s="18" t="s">
        <v>369</v>
      </c>
      <c r="AR82" s="18" t="s">
        <v>381</v>
      </c>
    </row>
    <row r="83" spans="1:44" x14ac:dyDescent="0.35">
      <c r="A83" s="8">
        <v>1449</v>
      </c>
      <c r="B83" s="8" t="b">
        <v>0</v>
      </c>
      <c r="C83" s="8" t="b">
        <v>1</v>
      </c>
      <c r="D83" s="8" t="b">
        <v>1</v>
      </c>
      <c r="E83" s="8" t="b">
        <v>0</v>
      </c>
      <c r="F83" s="8">
        <v>0</v>
      </c>
      <c r="G83" s="8">
        <v>59</v>
      </c>
      <c r="H83" s="8">
        <v>11</v>
      </c>
      <c r="I83" s="8">
        <v>4</v>
      </c>
      <c r="J83" s="8" t="b">
        <v>1</v>
      </c>
      <c r="K83" s="8" t="b">
        <v>0</v>
      </c>
      <c r="L83" s="8">
        <v>73</v>
      </c>
      <c r="M83" s="8"/>
      <c r="N83" s="19">
        <v>70</v>
      </c>
      <c r="O83" s="92" t="s">
        <v>704</v>
      </c>
      <c r="P83" s="8" t="s">
        <v>416</v>
      </c>
      <c r="Q83" s="17">
        <v>7</v>
      </c>
      <c r="R83" s="17">
        <v>9</v>
      </c>
      <c r="S83" s="17">
        <v>151</v>
      </c>
      <c r="T83" s="26">
        <v>0.68599033816425126</v>
      </c>
      <c r="U83" s="12" t="s">
        <v>436</v>
      </c>
      <c r="V83" s="12" t="s">
        <v>450</v>
      </c>
      <c r="W83" s="12" t="s">
        <v>451</v>
      </c>
      <c r="X83" s="85">
        <v>1247103542</v>
      </c>
      <c r="Y83" s="85" t="b">
        <v>1</v>
      </c>
      <c r="Z83" s="8" t="s">
        <v>50</v>
      </c>
      <c r="AA83" s="8" t="b">
        <v>1</v>
      </c>
      <c r="AB83" s="10" t="b">
        <v>0</v>
      </c>
      <c r="AC83" s="11" t="s">
        <v>50</v>
      </c>
      <c r="AD83" s="86" t="b">
        <v>0</v>
      </c>
      <c r="AE83" s="17">
        <v>144</v>
      </c>
      <c r="AF83" s="11" t="s">
        <v>375</v>
      </c>
      <c r="AG83" s="87" t="b">
        <v>0</v>
      </c>
      <c r="AH83" s="87" t="b">
        <v>0</v>
      </c>
      <c r="AI83" s="11" t="s">
        <v>373</v>
      </c>
      <c r="AJ83" s="11" t="s">
        <v>372</v>
      </c>
      <c r="AK83" s="11" t="s">
        <v>381</v>
      </c>
      <c r="AL83" s="11" t="s">
        <v>365</v>
      </c>
      <c r="AM83" s="11" t="s">
        <v>371</v>
      </c>
      <c r="AN83" s="11" t="s">
        <v>370</v>
      </c>
      <c r="AO83" s="11" t="s">
        <v>382</v>
      </c>
      <c r="AP83" s="11" t="s">
        <v>376</v>
      </c>
      <c r="AQ83" s="18" t="s">
        <v>377</v>
      </c>
      <c r="AR83" s="18" t="s">
        <v>381</v>
      </c>
    </row>
    <row r="84" spans="1:44" x14ac:dyDescent="0.35">
      <c r="A84" s="8">
        <v>151</v>
      </c>
      <c r="B84" s="8" t="b">
        <v>0</v>
      </c>
      <c r="C84" s="8" t="b">
        <v>1</v>
      </c>
      <c r="D84" s="8" t="b">
        <v>1</v>
      </c>
      <c r="E84" s="8" t="b">
        <v>0</v>
      </c>
      <c r="F84" s="8">
        <v>0</v>
      </c>
      <c r="G84" s="8">
        <v>79</v>
      </c>
      <c r="H84" s="8">
        <v>-9</v>
      </c>
      <c r="I84" s="8">
        <v>5</v>
      </c>
      <c r="J84" s="8" t="b">
        <v>1</v>
      </c>
      <c r="K84" s="8" t="b">
        <v>0</v>
      </c>
      <c r="L84" s="8">
        <v>74</v>
      </c>
      <c r="M84" s="8"/>
      <c r="N84" s="19">
        <v>70</v>
      </c>
      <c r="O84" s="92" t="s">
        <v>50</v>
      </c>
      <c r="P84" s="8" t="s">
        <v>578</v>
      </c>
      <c r="Q84" s="17">
        <v>9</v>
      </c>
      <c r="R84" s="17">
        <v>8</v>
      </c>
      <c r="S84" s="17">
        <v>151</v>
      </c>
      <c r="T84" s="26">
        <v>0.6908212560386473</v>
      </c>
      <c r="U84" s="12" t="s">
        <v>451</v>
      </c>
      <c r="V84" s="12" t="s">
        <v>450</v>
      </c>
      <c r="W84" s="12" t="s">
        <v>451</v>
      </c>
      <c r="X84" s="85">
        <v>913085523</v>
      </c>
      <c r="Y84" s="85" t="b">
        <v>1</v>
      </c>
      <c r="Z84" s="8" t="s">
        <v>50</v>
      </c>
      <c r="AA84" s="8" t="b">
        <v>1</v>
      </c>
      <c r="AB84" s="10" t="b">
        <v>0</v>
      </c>
      <c r="AC84" s="11" t="s">
        <v>50</v>
      </c>
      <c r="AD84" s="86" t="b">
        <v>0</v>
      </c>
      <c r="AE84" s="17">
        <v>140</v>
      </c>
      <c r="AF84" s="11" t="s">
        <v>369</v>
      </c>
      <c r="AG84" s="87" t="b">
        <v>1</v>
      </c>
      <c r="AH84" s="87" t="b">
        <v>1</v>
      </c>
      <c r="AI84" s="11" t="s">
        <v>373</v>
      </c>
      <c r="AJ84" s="11" t="s">
        <v>372</v>
      </c>
      <c r="AK84" s="11" t="s">
        <v>381</v>
      </c>
      <c r="AL84" s="11" t="s">
        <v>365</v>
      </c>
      <c r="AM84" s="11" t="s">
        <v>371</v>
      </c>
      <c r="AN84" s="11" t="s">
        <v>370</v>
      </c>
      <c r="AO84" s="11" t="s">
        <v>382</v>
      </c>
      <c r="AP84" s="11" t="s">
        <v>368</v>
      </c>
      <c r="AQ84" s="18" t="s">
        <v>369</v>
      </c>
      <c r="AR84" s="18" t="s">
        <v>381</v>
      </c>
    </row>
    <row r="85" spans="1:44" s="9" customFormat="1" x14ac:dyDescent="0.35">
      <c r="A85" s="8">
        <v>69</v>
      </c>
      <c r="B85" s="8" t="b">
        <v>0</v>
      </c>
      <c r="C85" s="8" t="b">
        <v>1</v>
      </c>
      <c r="D85" s="8" t="b">
        <v>1</v>
      </c>
      <c r="E85" s="8" t="b">
        <v>0</v>
      </c>
      <c r="F85" s="8">
        <v>0</v>
      </c>
      <c r="G85" s="8">
        <v>68</v>
      </c>
      <c r="H85" s="8">
        <v>2</v>
      </c>
      <c r="I85" s="8">
        <v>1</v>
      </c>
      <c r="J85" s="8" t="b">
        <v>0</v>
      </c>
      <c r="K85" s="8" t="b">
        <v>0</v>
      </c>
      <c r="L85" s="8">
        <v>75</v>
      </c>
      <c r="M85" s="8"/>
      <c r="N85" s="19">
        <v>70</v>
      </c>
      <c r="O85" s="92" t="s">
        <v>50</v>
      </c>
      <c r="P85" s="8" t="s">
        <v>604</v>
      </c>
      <c r="Q85" s="17">
        <v>8</v>
      </c>
      <c r="R85" s="17">
        <v>9</v>
      </c>
      <c r="S85" s="17">
        <v>151</v>
      </c>
      <c r="T85" s="26">
        <v>0.68599033816425126</v>
      </c>
      <c r="U85" s="12" t="s">
        <v>436</v>
      </c>
      <c r="V85" s="12" t="s">
        <v>450</v>
      </c>
      <c r="W85" s="12" t="s">
        <v>451</v>
      </c>
      <c r="X85" s="85">
        <v>778438487</v>
      </c>
      <c r="Y85" s="85" t="b">
        <v>1</v>
      </c>
      <c r="Z85" s="8" t="s">
        <v>50</v>
      </c>
      <c r="AA85" s="8" t="b">
        <v>1</v>
      </c>
      <c r="AB85" s="10" t="b">
        <v>0</v>
      </c>
      <c r="AC85" s="11" t="s">
        <v>50</v>
      </c>
      <c r="AD85" s="86" t="b">
        <v>0</v>
      </c>
      <c r="AE85" s="17">
        <v>146</v>
      </c>
      <c r="AF85" s="11" t="s">
        <v>371</v>
      </c>
      <c r="AG85" s="87" t="b">
        <v>1</v>
      </c>
      <c r="AH85" s="87" t="b">
        <v>1</v>
      </c>
      <c r="AI85" s="11" t="s">
        <v>373</v>
      </c>
      <c r="AJ85" s="11" t="s">
        <v>372</v>
      </c>
      <c r="AK85" s="11" t="s">
        <v>381</v>
      </c>
      <c r="AL85" s="11" t="s">
        <v>365</v>
      </c>
      <c r="AM85" s="11" t="s">
        <v>371</v>
      </c>
      <c r="AN85" s="11" t="s">
        <v>370</v>
      </c>
      <c r="AO85" s="11" t="s">
        <v>382</v>
      </c>
      <c r="AP85" s="11" t="s">
        <v>368</v>
      </c>
      <c r="AQ85" s="18" t="s">
        <v>377</v>
      </c>
      <c r="AR85" s="18" t="s">
        <v>381</v>
      </c>
    </row>
    <row r="86" spans="1:44" x14ac:dyDescent="0.35">
      <c r="A86" s="8">
        <v>257</v>
      </c>
      <c r="B86" s="8" t="b">
        <v>0</v>
      </c>
      <c r="C86" s="8" t="b">
        <v>1</v>
      </c>
      <c r="D86" s="8" t="b">
        <v>1</v>
      </c>
      <c r="E86" s="8" t="b">
        <v>0</v>
      </c>
      <c r="F86" s="8">
        <v>0</v>
      </c>
      <c r="G86" s="8">
        <v>68</v>
      </c>
      <c r="H86" s="8">
        <v>2</v>
      </c>
      <c r="I86" s="8">
        <v>2</v>
      </c>
      <c r="J86" s="8" t="b">
        <v>0</v>
      </c>
      <c r="K86" s="8" t="b">
        <v>0</v>
      </c>
      <c r="L86" s="8">
        <v>76</v>
      </c>
      <c r="M86" s="8"/>
      <c r="N86" s="19">
        <v>70</v>
      </c>
      <c r="O86" s="92" t="s">
        <v>50</v>
      </c>
      <c r="P86" s="8" t="s">
        <v>609</v>
      </c>
      <c r="Q86" s="17">
        <v>8</v>
      </c>
      <c r="R86" s="17">
        <v>8</v>
      </c>
      <c r="S86" s="17">
        <v>151</v>
      </c>
      <c r="T86" s="26">
        <v>0.6908212560386473</v>
      </c>
      <c r="U86" s="12" t="s">
        <v>436</v>
      </c>
      <c r="V86" s="12" t="s">
        <v>450</v>
      </c>
      <c r="W86" s="12" t="s">
        <v>480</v>
      </c>
      <c r="X86" s="85">
        <v>606182275</v>
      </c>
      <c r="Y86" s="85" t="b">
        <v>1</v>
      </c>
      <c r="Z86" s="8" t="s">
        <v>50</v>
      </c>
      <c r="AA86" s="8" t="b">
        <v>1</v>
      </c>
      <c r="AB86" s="10" t="b">
        <v>0</v>
      </c>
      <c r="AC86" s="11" t="s">
        <v>50</v>
      </c>
      <c r="AD86" s="86" t="b">
        <v>0</v>
      </c>
      <c r="AE86" s="17">
        <v>131</v>
      </c>
      <c r="AF86" s="11" t="s">
        <v>375</v>
      </c>
      <c r="AG86" s="87" t="b">
        <v>0</v>
      </c>
      <c r="AH86" s="87" t="b">
        <v>0</v>
      </c>
      <c r="AI86" s="11" t="s">
        <v>373</v>
      </c>
      <c r="AJ86" s="11" t="s">
        <v>372</v>
      </c>
      <c r="AK86" s="11" t="s">
        <v>381</v>
      </c>
      <c r="AL86" s="11" t="s">
        <v>365</v>
      </c>
      <c r="AM86" s="11" t="s">
        <v>371</v>
      </c>
      <c r="AN86" s="11" t="s">
        <v>370</v>
      </c>
      <c r="AO86" s="11" t="s">
        <v>382</v>
      </c>
      <c r="AP86" s="11" t="s">
        <v>368</v>
      </c>
      <c r="AQ86" s="18" t="s">
        <v>377</v>
      </c>
      <c r="AR86" s="18" t="s">
        <v>381</v>
      </c>
    </row>
    <row r="87" spans="1:44" x14ac:dyDescent="0.35">
      <c r="A87" s="8">
        <v>59</v>
      </c>
      <c r="B87" s="8" t="b">
        <v>0</v>
      </c>
      <c r="C87" s="8" t="b">
        <v>1</v>
      </c>
      <c r="D87" s="8" t="b">
        <v>1</v>
      </c>
      <c r="E87" s="8" t="b">
        <v>0</v>
      </c>
      <c r="F87" s="8">
        <v>0</v>
      </c>
      <c r="G87" s="8">
        <v>68</v>
      </c>
      <c r="H87" s="8">
        <v>2</v>
      </c>
      <c r="I87" s="8">
        <v>3</v>
      </c>
      <c r="J87" s="8" t="b">
        <v>0</v>
      </c>
      <c r="K87" s="8" t="b">
        <v>0</v>
      </c>
      <c r="L87" s="8">
        <v>77</v>
      </c>
      <c r="M87" s="8"/>
      <c r="N87" s="19">
        <v>70</v>
      </c>
      <c r="O87" s="92" t="s">
        <v>50</v>
      </c>
      <c r="P87" s="8" t="s">
        <v>596</v>
      </c>
      <c r="Q87" s="17">
        <v>8</v>
      </c>
      <c r="R87" s="17">
        <v>7</v>
      </c>
      <c r="S87" s="17">
        <v>151</v>
      </c>
      <c r="T87" s="26">
        <v>0.69565217391304346</v>
      </c>
      <c r="U87" s="12" t="s">
        <v>451</v>
      </c>
      <c r="V87" s="12" t="s">
        <v>450</v>
      </c>
      <c r="W87" s="12" t="s">
        <v>451</v>
      </c>
      <c r="X87" s="85">
        <v>282765768</v>
      </c>
      <c r="Y87" s="85" t="b">
        <v>1</v>
      </c>
      <c r="Z87" s="8" t="s">
        <v>50</v>
      </c>
      <c r="AA87" s="8" t="b">
        <v>1</v>
      </c>
      <c r="AB87" s="10" t="b">
        <v>0</v>
      </c>
      <c r="AC87" s="11" t="s">
        <v>50</v>
      </c>
      <c r="AD87" s="86" t="b">
        <v>0</v>
      </c>
      <c r="AE87" s="17">
        <v>138</v>
      </c>
      <c r="AF87" s="11" t="s">
        <v>373</v>
      </c>
      <c r="AG87" s="87" t="b">
        <v>1</v>
      </c>
      <c r="AH87" s="87" t="b">
        <v>1</v>
      </c>
      <c r="AI87" s="11" t="s">
        <v>373</v>
      </c>
      <c r="AJ87" s="11" t="s">
        <v>372</v>
      </c>
      <c r="AK87" s="11" t="s">
        <v>381</v>
      </c>
      <c r="AL87" s="11" t="s">
        <v>365</v>
      </c>
      <c r="AM87" s="11" t="s">
        <v>371</v>
      </c>
      <c r="AN87" s="11" t="s">
        <v>370</v>
      </c>
      <c r="AO87" s="11" t="s">
        <v>382</v>
      </c>
      <c r="AP87" s="11" t="s">
        <v>376</v>
      </c>
      <c r="AQ87" s="18" t="s">
        <v>369</v>
      </c>
      <c r="AR87" s="18" t="s">
        <v>381</v>
      </c>
    </row>
    <row r="88" spans="1:44" x14ac:dyDescent="0.35">
      <c r="A88" s="8">
        <v>29</v>
      </c>
      <c r="B88" s="8" t="b">
        <v>0</v>
      </c>
      <c r="C88" s="8" t="b">
        <v>1</v>
      </c>
      <c r="D88" s="8" t="b">
        <v>1</v>
      </c>
      <c r="E88" s="8" t="b">
        <v>0</v>
      </c>
      <c r="F88" s="8">
        <v>0</v>
      </c>
      <c r="G88" s="8">
        <v>68</v>
      </c>
      <c r="H88" s="8">
        <v>2</v>
      </c>
      <c r="I88" s="8">
        <v>4</v>
      </c>
      <c r="J88" s="8" t="b">
        <v>0</v>
      </c>
      <c r="K88" s="8" t="b">
        <v>0</v>
      </c>
      <c r="L88" s="8">
        <v>78</v>
      </c>
      <c r="M88" s="8"/>
      <c r="N88" s="19">
        <v>70</v>
      </c>
      <c r="O88" s="92" t="s">
        <v>50</v>
      </c>
      <c r="P88" s="8" t="s">
        <v>588</v>
      </c>
      <c r="Q88" s="17">
        <v>8</v>
      </c>
      <c r="R88" s="17">
        <v>9</v>
      </c>
      <c r="S88" s="17">
        <v>151</v>
      </c>
      <c r="T88" s="26">
        <v>0.68599033816425126</v>
      </c>
      <c r="U88" s="12" t="s">
        <v>436</v>
      </c>
      <c r="V88" s="12" t="s">
        <v>450</v>
      </c>
      <c r="W88" s="12" t="s">
        <v>451</v>
      </c>
      <c r="X88" s="85">
        <v>107391685</v>
      </c>
      <c r="Y88" s="85" t="b">
        <v>1</v>
      </c>
      <c r="Z88" s="8" t="s">
        <v>50</v>
      </c>
      <c r="AA88" s="8" t="b">
        <v>1</v>
      </c>
      <c r="AB88" s="10" t="b">
        <v>0</v>
      </c>
      <c r="AC88" s="11" t="s">
        <v>50</v>
      </c>
      <c r="AD88" s="86" t="b">
        <v>0</v>
      </c>
      <c r="AE88" s="17">
        <v>134</v>
      </c>
      <c r="AF88" s="11" t="s">
        <v>375</v>
      </c>
      <c r="AG88" s="87" t="b">
        <v>0</v>
      </c>
      <c r="AH88" s="87" t="b">
        <v>0</v>
      </c>
      <c r="AI88" s="11" t="s">
        <v>373</v>
      </c>
      <c r="AJ88" s="11" t="s">
        <v>372</v>
      </c>
      <c r="AK88" s="11" t="s">
        <v>381</v>
      </c>
      <c r="AL88" s="11" t="s">
        <v>365</v>
      </c>
      <c r="AM88" s="11" t="s">
        <v>371</v>
      </c>
      <c r="AN88" s="11" t="s">
        <v>370</v>
      </c>
      <c r="AO88" s="11" t="s">
        <v>382</v>
      </c>
      <c r="AP88" s="11" t="s">
        <v>376</v>
      </c>
      <c r="AQ88" s="18" t="s">
        <v>369</v>
      </c>
      <c r="AR88" s="18" t="s">
        <v>381</v>
      </c>
    </row>
    <row r="89" spans="1:44" s="9" customFormat="1" x14ac:dyDescent="0.35">
      <c r="A89" s="8">
        <v>174</v>
      </c>
      <c r="B89" s="8" t="b">
        <v>0</v>
      </c>
      <c r="C89" s="8" t="b">
        <v>1</v>
      </c>
      <c r="D89" s="8" t="b">
        <v>1</v>
      </c>
      <c r="E89" s="8" t="b">
        <v>0</v>
      </c>
      <c r="F89" s="8">
        <v>0</v>
      </c>
      <c r="G89" s="8">
        <v>68</v>
      </c>
      <c r="H89" s="8">
        <v>2</v>
      </c>
      <c r="I89" s="8">
        <v>5</v>
      </c>
      <c r="J89" s="8" t="b">
        <v>0</v>
      </c>
      <c r="K89" s="8" t="b">
        <v>0</v>
      </c>
      <c r="L89" s="8">
        <v>79</v>
      </c>
      <c r="M89" s="8"/>
      <c r="N89" s="19">
        <v>70</v>
      </c>
      <c r="O89" s="92" t="s">
        <v>50</v>
      </c>
      <c r="P89" s="8" t="s">
        <v>536</v>
      </c>
      <c r="Q89" s="17">
        <v>8</v>
      </c>
      <c r="R89" s="17">
        <v>8</v>
      </c>
      <c r="S89" s="17">
        <v>151</v>
      </c>
      <c r="T89" s="26">
        <v>0.6908212560386473</v>
      </c>
      <c r="U89" s="12" t="s">
        <v>436</v>
      </c>
      <c r="V89" s="12" t="s">
        <v>450</v>
      </c>
      <c r="W89" s="12" t="s">
        <v>438</v>
      </c>
      <c r="X89" s="85">
        <v>86373159</v>
      </c>
      <c r="Y89" s="85" t="b">
        <v>1</v>
      </c>
      <c r="Z89" s="8" t="s">
        <v>50</v>
      </c>
      <c r="AA89" s="8" t="b">
        <v>1</v>
      </c>
      <c r="AB89" s="10" t="b">
        <v>0</v>
      </c>
      <c r="AC89" s="11" t="s">
        <v>50</v>
      </c>
      <c r="AD89" s="86" t="b">
        <v>0</v>
      </c>
      <c r="AE89" s="17">
        <v>116</v>
      </c>
      <c r="AF89" s="11" t="s">
        <v>375</v>
      </c>
      <c r="AG89" s="87" t="b">
        <v>0</v>
      </c>
      <c r="AH89" s="87" t="b">
        <v>0</v>
      </c>
      <c r="AI89" s="11" t="s">
        <v>373</v>
      </c>
      <c r="AJ89" s="11" t="s">
        <v>372</v>
      </c>
      <c r="AK89" s="11" t="s">
        <v>381</v>
      </c>
      <c r="AL89" s="11" t="s">
        <v>365</v>
      </c>
      <c r="AM89" s="11" t="s">
        <v>371</v>
      </c>
      <c r="AN89" s="11" t="s">
        <v>370</v>
      </c>
      <c r="AO89" s="11" t="s">
        <v>382</v>
      </c>
      <c r="AP89" s="11" t="s">
        <v>368</v>
      </c>
      <c r="AQ89" s="18" t="s">
        <v>377</v>
      </c>
      <c r="AR89" s="18" t="s">
        <v>381</v>
      </c>
    </row>
    <row r="90" spans="1:44" x14ac:dyDescent="0.35">
      <c r="A90" s="8">
        <v>187</v>
      </c>
      <c r="B90" s="8" t="b">
        <v>0</v>
      </c>
      <c r="C90" s="8" t="b">
        <v>1</v>
      </c>
      <c r="D90" s="8" t="b">
        <v>1</v>
      </c>
      <c r="E90" s="8" t="b">
        <v>0</v>
      </c>
      <c r="F90" s="8">
        <v>0</v>
      </c>
      <c r="G90" s="8">
        <v>68</v>
      </c>
      <c r="H90" s="8">
        <v>12</v>
      </c>
      <c r="I90" s="8">
        <v>1</v>
      </c>
      <c r="J90" s="8" t="b">
        <v>1</v>
      </c>
      <c r="K90" s="8" t="b">
        <v>0</v>
      </c>
      <c r="L90" s="8">
        <v>80</v>
      </c>
      <c r="M90" s="8"/>
      <c r="N90" s="19">
        <v>80</v>
      </c>
      <c r="O90" s="92" t="s">
        <v>704</v>
      </c>
      <c r="P90" s="8" t="s">
        <v>574</v>
      </c>
      <c r="Q90" s="17">
        <v>7</v>
      </c>
      <c r="R90" s="17">
        <v>7</v>
      </c>
      <c r="S90" s="17">
        <v>150</v>
      </c>
      <c r="T90" s="26">
        <v>0.6908212560386473</v>
      </c>
      <c r="U90" s="12" t="s">
        <v>451</v>
      </c>
      <c r="V90" s="12" t="s">
        <v>437</v>
      </c>
      <c r="W90" s="12" t="s">
        <v>438</v>
      </c>
      <c r="X90" s="85">
        <v>1686562999</v>
      </c>
      <c r="Y90" s="85" t="b">
        <v>1</v>
      </c>
      <c r="Z90" s="8" t="s">
        <v>50</v>
      </c>
      <c r="AA90" s="8" t="b">
        <v>1</v>
      </c>
      <c r="AB90" s="10" t="b">
        <v>0</v>
      </c>
      <c r="AC90" s="11" t="s">
        <v>50</v>
      </c>
      <c r="AD90" s="86" t="b">
        <v>0</v>
      </c>
      <c r="AE90" s="17">
        <v>127</v>
      </c>
      <c r="AF90" s="11" t="s">
        <v>380</v>
      </c>
      <c r="AG90" s="87" t="b">
        <v>0</v>
      </c>
      <c r="AH90" s="87" t="b">
        <v>0</v>
      </c>
      <c r="AI90" s="11" t="s">
        <v>374</v>
      </c>
      <c r="AJ90" s="11" t="s">
        <v>372</v>
      </c>
      <c r="AK90" s="11" t="s">
        <v>381</v>
      </c>
      <c r="AL90" s="11" t="s">
        <v>365</v>
      </c>
      <c r="AM90" s="11" t="s">
        <v>371</v>
      </c>
      <c r="AN90" s="11" t="s">
        <v>370</v>
      </c>
      <c r="AO90" s="11" t="s">
        <v>382</v>
      </c>
      <c r="AP90" s="11" t="s">
        <v>376</v>
      </c>
      <c r="AQ90" s="18" t="s">
        <v>369</v>
      </c>
      <c r="AR90" s="18" t="s">
        <v>381</v>
      </c>
    </row>
    <row r="91" spans="1:44" s="9" customFormat="1" x14ac:dyDescent="0.35">
      <c r="A91" s="8">
        <v>33</v>
      </c>
      <c r="B91" s="8" t="b">
        <v>0</v>
      </c>
      <c r="C91" s="8" t="b">
        <v>1</v>
      </c>
      <c r="D91" s="8" t="b">
        <v>0</v>
      </c>
      <c r="E91" s="8" t="b">
        <v>1</v>
      </c>
      <c r="F91" s="8">
        <v>-1</v>
      </c>
      <c r="G91" s="8">
        <v>123</v>
      </c>
      <c r="H91" s="8">
        <v>-42</v>
      </c>
      <c r="I91" s="8">
        <v>1</v>
      </c>
      <c r="J91" s="8" t="b">
        <v>0</v>
      </c>
      <c r="K91" s="8" t="b">
        <v>0</v>
      </c>
      <c r="L91" s="8">
        <v>81</v>
      </c>
      <c r="M91" s="8"/>
      <c r="N91" s="19">
        <v>81</v>
      </c>
      <c r="O91" s="92" t="s">
        <v>426</v>
      </c>
      <c r="P91" s="8" t="s">
        <v>410</v>
      </c>
      <c r="Q91" s="17">
        <v>8</v>
      </c>
      <c r="R91" s="17">
        <v>7</v>
      </c>
      <c r="S91" s="17">
        <v>149</v>
      </c>
      <c r="T91" s="26">
        <v>0.68599033816425126</v>
      </c>
      <c r="U91" s="12" t="s">
        <v>436</v>
      </c>
      <c r="V91" s="12" t="s">
        <v>450</v>
      </c>
      <c r="W91" s="12" t="s">
        <v>451</v>
      </c>
      <c r="X91" s="85">
        <v>1557752294</v>
      </c>
      <c r="Y91" s="85" t="b">
        <v>1</v>
      </c>
      <c r="Z91" s="8" t="s">
        <v>50</v>
      </c>
      <c r="AA91" s="8" t="b">
        <v>1</v>
      </c>
      <c r="AB91" s="10" t="b">
        <v>0</v>
      </c>
      <c r="AC91" s="11" t="s">
        <v>50</v>
      </c>
      <c r="AD91" s="86" t="b">
        <v>0</v>
      </c>
      <c r="AE91" s="17">
        <v>132</v>
      </c>
      <c r="AF91" s="11" t="s">
        <v>377</v>
      </c>
      <c r="AG91" s="87" t="b">
        <v>0</v>
      </c>
      <c r="AH91" s="87" t="b">
        <v>0</v>
      </c>
      <c r="AI91" s="11" t="s">
        <v>373</v>
      </c>
      <c r="AJ91" s="11" t="s">
        <v>372</v>
      </c>
      <c r="AK91" s="11" t="s">
        <v>381</v>
      </c>
      <c r="AL91" s="11" t="s">
        <v>365</v>
      </c>
      <c r="AM91" s="11" t="s">
        <v>371</v>
      </c>
      <c r="AN91" s="11" t="s">
        <v>370</v>
      </c>
      <c r="AO91" s="11" t="s">
        <v>382</v>
      </c>
      <c r="AP91" s="11" t="s">
        <v>376</v>
      </c>
      <c r="AQ91" s="18" t="s">
        <v>369</v>
      </c>
      <c r="AR91" s="18" t="s">
        <v>381</v>
      </c>
    </row>
    <row r="92" spans="1:44" x14ac:dyDescent="0.35">
      <c r="A92" s="8">
        <v>119</v>
      </c>
      <c r="B92" s="8" t="b">
        <v>0</v>
      </c>
      <c r="C92" s="8" t="b">
        <v>1</v>
      </c>
      <c r="D92" s="8" t="b">
        <v>1</v>
      </c>
      <c r="E92" s="8" t="b">
        <v>0</v>
      </c>
      <c r="F92" s="8">
        <v>0</v>
      </c>
      <c r="G92" s="8">
        <v>68</v>
      </c>
      <c r="H92" s="8">
        <v>14</v>
      </c>
      <c r="I92" s="8">
        <v>1</v>
      </c>
      <c r="J92" s="8" t="b">
        <v>1</v>
      </c>
      <c r="K92" s="8" t="b">
        <v>0</v>
      </c>
      <c r="L92" s="8">
        <v>82</v>
      </c>
      <c r="M92" s="8"/>
      <c r="N92" s="19">
        <v>82</v>
      </c>
      <c r="O92" s="92" t="s">
        <v>704</v>
      </c>
      <c r="P92" s="8" t="s">
        <v>606</v>
      </c>
      <c r="Q92" s="17">
        <v>7</v>
      </c>
      <c r="R92" s="17">
        <v>8</v>
      </c>
      <c r="S92" s="17">
        <v>150</v>
      </c>
      <c r="T92" s="26">
        <v>0.68599033816425126</v>
      </c>
      <c r="U92" s="12" t="s">
        <v>436</v>
      </c>
      <c r="V92" s="12" t="s">
        <v>450</v>
      </c>
      <c r="W92" s="12" t="s">
        <v>451</v>
      </c>
      <c r="X92" s="85">
        <v>1348191060</v>
      </c>
      <c r="Y92" s="85" t="b">
        <v>1</v>
      </c>
      <c r="Z92" s="8" t="s">
        <v>50</v>
      </c>
      <c r="AA92" s="8" t="b">
        <v>1</v>
      </c>
      <c r="AB92" s="10" t="b">
        <v>0</v>
      </c>
      <c r="AC92" s="11" t="s">
        <v>50</v>
      </c>
      <c r="AD92" s="86" t="b">
        <v>0</v>
      </c>
      <c r="AE92" s="17">
        <v>139</v>
      </c>
      <c r="AF92" s="11" t="s">
        <v>372</v>
      </c>
      <c r="AG92" s="87" t="b">
        <v>1</v>
      </c>
      <c r="AH92" s="87" t="b">
        <v>1</v>
      </c>
      <c r="AI92" s="11" t="s">
        <v>373</v>
      </c>
      <c r="AJ92" s="11" t="s">
        <v>372</v>
      </c>
      <c r="AK92" s="11" t="s">
        <v>381</v>
      </c>
      <c r="AL92" s="11" t="s">
        <v>365</v>
      </c>
      <c r="AM92" s="11" t="s">
        <v>371</v>
      </c>
      <c r="AN92" s="11" t="s">
        <v>370</v>
      </c>
      <c r="AO92" s="11" t="s">
        <v>382</v>
      </c>
      <c r="AP92" s="11" t="s">
        <v>376</v>
      </c>
      <c r="AQ92" s="18" t="s">
        <v>377</v>
      </c>
      <c r="AR92" s="18" t="s">
        <v>381</v>
      </c>
    </row>
    <row r="93" spans="1:44" x14ac:dyDescent="0.35">
      <c r="A93" s="8">
        <v>200</v>
      </c>
      <c r="B93" s="8" t="b">
        <v>0</v>
      </c>
      <c r="C93" s="8" t="b">
        <v>1</v>
      </c>
      <c r="D93" s="8" t="b">
        <v>1</v>
      </c>
      <c r="E93" s="8" t="b">
        <v>0</v>
      </c>
      <c r="F93" s="8">
        <v>0</v>
      </c>
      <c r="G93" s="8">
        <v>98</v>
      </c>
      <c r="H93" s="8">
        <v>-16</v>
      </c>
      <c r="I93" s="8">
        <v>2</v>
      </c>
      <c r="J93" s="8" t="b">
        <v>1</v>
      </c>
      <c r="K93" s="8" t="b">
        <v>0</v>
      </c>
      <c r="L93" s="8">
        <v>83</v>
      </c>
      <c r="M93" s="8"/>
      <c r="N93" s="19">
        <v>82</v>
      </c>
      <c r="O93" s="92" t="s">
        <v>705</v>
      </c>
      <c r="P93" s="8" t="s">
        <v>601</v>
      </c>
      <c r="Q93" s="17">
        <v>10</v>
      </c>
      <c r="R93" s="17">
        <v>7</v>
      </c>
      <c r="S93" s="17">
        <v>150</v>
      </c>
      <c r="T93" s="26">
        <v>0.6908212560386473</v>
      </c>
      <c r="U93" s="12" t="s">
        <v>436</v>
      </c>
      <c r="V93" s="12" t="s">
        <v>450</v>
      </c>
      <c r="W93" s="12" t="s">
        <v>451</v>
      </c>
      <c r="X93" s="85">
        <v>1250027782</v>
      </c>
      <c r="Y93" s="85" t="b">
        <v>0</v>
      </c>
      <c r="Z93" s="8" t="s">
        <v>50</v>
      </c>
      <c r="AA93" s="8" t="b">
        <v>1</v>
      </c>
      <c r="AB93" s="10" t="b">
        <v>0</v>
      </c>
      <c r="AC93" s="11" t="s">
        <v>50</v>
      </c>
      <c r="AD93" s="86" t="b">
        <v>0</v>
      </c>
      <c r="AE93" s="17">
        <v>147</v>
      </c>
      <c r="AF93" s="11" t="s">
        <v>369</v>
      </c>
      <c r="AG93" s="87" t="b">
        <v>1</v>
      </c>
      <c r="AH93" s="87" t="b">
        <v>1</v>
      </c>
      <c r="AI93" s="11" t="s">
        <v>373</v>
      </c>
      <c r="AJ93" s="11" t="s">
        <v>372</v>
      </c>
      <c r="AK93" s="11" t="s">
        <v>366</v>
      </c>
      <c r="AL93" s="11" t="s">
        <v>365</v>
      </c>
      <c r="AM93" s="11" t="s">
        <v>371</v>
      </c>
      <c r="AN93" s="11" t="s">
        <v>370</v>
      </c>
      <c r="AO93" s="11" t="s">
        <v>382</v>
      </c>
      <c r="AP93" s="11" t="s">
        <v>368</v>
      </c>
      <c r="AQ93" s="18" t="s">
        <v>369</v>
      </c>
      <c r="AR93" s="18" t="s">
        <v>381</v>
      </c>
    </row>
    <row r="94" spans="1:44" x14ac:dyDescent="0.35">
      <c r="A94" s="8">
        <v>120</v>
      </c>
      <c r="B94" s="8" t="b">
        <v>0</v>
      </c>
      <c r="C94" s="8" t="b">
        <v>1</v>
      </c>
      <c r="D94" s="8" t="b">
        <v>1</v>
      </c>
      <c r="E94" s="8" t="b">
        <v>0</v>
      </c>
      <c r="F94" s="8">
        <v>0</v>
      </c>
      <c r="G94" s="8">
        <v>68</v>
      </c>
      <c r="H94" s="8">
        <v>14</v>
      </c>
      <c r="I94" s="8">
        <v>3</v>
      </c>
      <c r="J94" s="8" t="b">
        <v>1</v>
      </c>
      <c r="K94" s="8" t="b">
        <v>0</v>
      </c>
      <c r="L94" s="8">
        <v>84</v>
      </c>
      <c r="M94" s="8"/>
      <c r="N94" s="19">
        <v>82</v>
      </c>
      <c r="O94" s="92" t="s">
        <v>704</v>
      </c>
      <c r="P94" s="8" t="s">
        <v>563</v>
      </c>
      <c r="Q94" s="17">
        <v>7</v>
      </c>
      <c r="R94" s="17">
        <v>8</v>
      </c>
      <c r="S94" s="17">
        <v>150</v>
      </c>
      <c r="T94" s="26">
        <v>0.68599033816425126</v>
      </c>
      <c r="U94" s="12" t="s">
        <v>436</v>
      </c>
      <c r="V94" s="12" t="s">
        <v>450</v>
      </c>
      <c r="W94" s="12" t="s">
        <v>564</v>
      </c>
      <c r="X94" s="85">
        <v>890068618</v>
      </c>
      <c r="Y94" s="85" t="b">
        <v>1</v>
      </c>
      <c r="Z94" s="8" t="s">
        <v>50</v>
      </c>
      <c r="AA94" s="8" t="b">
        <v>1</v>
      </c>
      <c r="AB94" s="10" t="b">
        <v>0</v>
      </c>
      <c r="AC94" s="11" t="s">
        <v>50</v>
      </c>
      <c r="AD94" s="86" t="b">
        <v>0</v>
      </c>
      <c r="AE94" s="17">
        <v>128</v>
      </c>
      <c r="AF94" s="11" t="s">
        <v>374</v>
      </c>
      <c r="AG94" s="87" t="b">
        <v>1</v>
      </c>
      <c r="AH94" s="87" t="b">
        <v>0</v>
      </c>
      <c r="AI94" s="11" t="s">
        <v>374</v>
      </c>
      <c r="AJ94" s="11" t="s">
        <v>372</v>
      </c>
      <c r="AK94" s="11" t="s">
        <v>381</v>
      </c>
      <c r="AL94" s="11" t="s">
        <v>365</v>
      </c>
      <c r="AM94" s="11" t="s">
        <v>371</v>
      </c>
      <c r="AN94" s="11" t="s">
        <v>370</v>
      </c>
      <c r="AO94" s="11" t="s">
        <v>382</v>
      </c>
      <c r="AP94" s="11" t="s">
        <v>376</v>
      </c>
      <c r="AQ94" s="18" t="s">
        <v>369</v>
      </c>
      <c r="AR94" s="18" t="s">
        <v>381</v>
      </c>
    </row>
    <row r="95" spans="1:44" x14ac:dyDescent="0.35">
      <c r="A95" s="8">
        <v>1294</v>
      </c>
      <c r="B95" s="8" t="b">
        <v>0</v>
      </c>
      <c r="C95" s="8" t="b">
        <v>1</v>
      </c>
      <c r="D95" s="8" t="b">
        <v>1</v>
      </c>
      <c r="E95" s="8" t="b">
        <v>0</v>
      </c>
      <c r="F95" s="8">
        <v>0</v>
      </c>
      <c r="G95" s="8">
        <v>79</v>
      </c>
      <c r="H95" s="8">
        <v>3</v>
      </c>
      <c r="I95" s="8">
        <v>4</v>
      </c>
      <c r="J95" s="8" t="b">
        <v>1</v>
      </c>
      <c r="K95" s="8" t="b">
        <v>0</v>
      </c>
      <c r="L95" s="8">
        <v>85</v>
      </c>
      <c r="M95" s="8"/>
      <c r="N95" s="19">
        <v>82</v>
      </c>
      <c r="O95" s="92" t="s">
        <v>50</v>
      </c>
      <c r="P95" s="8" t="s">
        <v>632</v>
      </c>
      <c r="Q95" s="17">
        <v>8</v>
      </c>
      <c r="R95" s="17">
        <v>9</v>
      </c>
      <c r="S95" s="17">
        <v>150</v>
      </c>
      <c r="T95" s="26">
        <v>0.6811594202898551</v>
      </c>
      <c r="U95" s="12" t="s">
        <v>436</v>
      </c>
      <c r="V95" s="12" t="s">
        <v>450</v>
      </c>
      <c r="W95" s="12" t="s">
        <v>480</v>
      </c>
      <c r="X95" s="85">
        <v>792216363</v>
      </c>
      <c r="Y95" s="85" t="b">
        <v>1</v>
      </c>
      <c r="Z95" s="8" t="s">
        <v>50</v>
      </c>
      <c r="AA95" s="8" t="b">
        <v>1</v>
      </c>
      <c r="AB95" s="10" t="b">
        <v>0</v>
      </c>
      <c r="AC95" s="11" t="s">
        <v>50</v>
      </c>
      <c r="AD95" s="86" t="b">
        <v>0</v>
      </c>
      <c r="AE95" s="17">
        <v>132</v>
      </c>
      <c r="AF95" s="11" t="s">
        <v>372</v>
      </c>
      <c r="AG95" s="87" t="b">
        <v>1</v>
      </c>
      <c r="AH95" s="87" t="b">
        <v>1</v>
      </c>
      <c r="AI95" s="11" t="s">
        <v>373</v>
      </c>
      <c r="AJ95" s="11" t="s">
        <v>372</v>
      </c>
      <c r="AK95" s="11" t="s">
        <v>381</v>
      </c>
      <c r="AL95" s="11" t="s">
        <v>365</v>
      </c>
      <c r="AM95" s="11" t="s">
        <v>371</v>
      </c>
      <c r="AN95" s="11" t="s">
        <v>370</v>
      </c>
      <c r="AO95" s="11" t="s">
        <v>382</v>
      </c>
      <c r="AP95" s="11" t="s">
        <v>376</v>
      </c>
      <c r="AQ95" s="18" t="s">
        <v>369</v>
      </c>
      <c r="AR95" s="18" t="s">
        <v>381</v>
      </c>
    </row>
    <row r="96" spans="1:44" s="9" customFormat="1" x14ac:dyDescent="0.35">
      <c r="A96" s="8">
        <v>186</v>
      </c>
      <c r="B96" s="8" t="b">
        <v>0</v>
      </c>
      <c r="C96" s="8" t="b">
        <v>1</v>
      </c>
      <c r="D96" s="8" t="b">
        <v>1</v>
      </c>
      <c r="E96" s="8" t="b">
        <v>0</v>
      </c>
      <c r="F96" s="8">
        <v>0</v>
      </c>
      <c r="G96" s="8">
        <v>79</v>
      </c>
      <c r="H96" s="8">
        <v>3</v>
      </c>
      <c r="I96" s="8">
        <v>5</v>
      </c>
      <c r="J96" s="8" t="b">
        <v>1</v>
      </c>
      <c r="K96" s="8" t="b">
        <v>0</v>
      </c>
      <c r="L96" s="8">
        <v>86</v>
      </c>
      <c r="M96" s="8"/>
      <c r="N96" s="19">
        <v>82</v>
      </c>
      <c r="O96" s="92" t="s">
        <v>50</v>
      </c>
      <c r="P96" s="8" t="s">
        <v>412</v>
      </c>
      <c r="Q96" s="17">
        <v>8</v>
      </c>
      <c r="R96" s="17">
        <v>6</v>
      </c>
      <c r="S96" s="17">
        <v>150</v>
      </c>
      <c r="T96" s="26">
        <v>0.69565217391304346</v>
      </c>
      <c r="U96" s="12" t="s">
        <v>436</v>
      </c>
      <c r="V96" s="12" t="s">
        <v>437</v>
      </c>
      <c r="W96" s="12" t="s">
        <v>451</v>
      </c>
      <c r="X96" s="85">
        <v>746827114</v>
      </c>
      <c r="Y96" s="85" t="b">
        <v>1</v>
      </c>
      <c r="Z96" s="8" t="s">
        <v>50</v>
      </c>
      <c r="AA96" s="8" t="b">
        <v>1</v>
      </c>
      <c r="AB96" s="10" t="b">
        <v>0</v>
      </c>
      <c r="AC96" s="11" t="s">
        <v>50</v>
      </c>
      <c r="AD96" s="86" t="b">
        <v>0</v>
      </c>
      <c r="AE96" s="17">
        <v>130</v>
      </c>
      <c r="AF96" s="11" t="s">
        <v>379</v>
      </c>
      <c r="AG96" s="87" t="b">
        <v>0</v>
      </c>
      <c r="AH96" s="87" t="b">
        <v>0</v>
      </c>
      <c r="AI96" s="11" t="s">
        <v>373</v>
      </c>
      <c r="AJ96" s="11" t="s">
        <v>372</v>
      </c>
      <c r="AK96" s="11" t="s">
        <v>381</v>
      </c>
      <c r="AL96" s="11" t="s">
        <v>365</v>
      </c>
      <c r="AM96" s="11" t="s">
        <v>371</v>
      </c>
      <c r="AN96" s="11" t="s">
        <v>370</v>
      </c>
      <c r="AO96" s="11" t="s">
        <v>382</v>
      </c>
      <c r="AP96" s="11" t="s">
        <v>376</v>
      </c>
      <c r="AQ96" s="18" t="s">
        <v>369</v>
      </c>
      <c r="AR96" s="18" t="s">
        <v>381</v>
      </c>
    </row>
    <row r="97" spans="1:44" x14ac:dyDescent="0.35">
      <c r="A97" s="8">
        <v>109</v>
      </c>
      <c r="B97" s="8" t="b">
        <v>0</v>
      </c>
      <c r="C97" s="8" t="b">
        <v>1</v>
      </c>
      <c r="D97" s="8" t="b">
        <v>1</v>
      </c>
      <c r="E97" s="8" t="b">
        <v>0</v>
      </c>
      <c r="F97" s="8">
        <v>0</v>
      </c>
      <c r="G97" s="8">
        <v>79</v>
      </c>
      <c r="H97" s="8">
        <v>8</v>
      </c>
      <c r="I97" s="8">
        <v>1</v>
      </c>
      <c r="J97" s="8" t="b">
        <v>0</v>
      </c>
      <c r="K97" s="8" t="b">
        <v>0</v>
      </c>
      <c r="L97" s="8">
        <v>87</v>
      </c>
      <c r="M97" s="8"/>
      <c r="N97" s="19">
        <v>87</v>
      </c>
      <c r="O97" s="92" t="s">
        <v>50</v>
      </c>
      <c r="P97" s="8" t="s">
        <v>586</v>
      </c>
      <c r="Q97" s="17">
        <v>7</v>
      </c>
      <c r="R97" s="17">
        <v>5</v>
      </c>
      <c r="S97" s="17">
        <v>149</v>
      </c>
      <c r="T97" s="26">
        <v>0.69565217391304346</v>
      </c>
      <c r="U97" s="12" t="s">
        <v>436</v>
      </c>
      <c r="V97" s="12" t="s">
        <v>437</v>
      </c>
      <c r="W97" s="12" t="s">
        <v>451</v>
      </c>
      <c r="X97" s="85">
        <v>1935713307</v>
      </c>
      <c r="Y97" s="85" t="b">
        <v>1</v>
      </c>
      <c r="Z97" s="8" t="s">
        <v>50</v>
      </c>
      <c r="AA97" s="8" t="b">
        <v>1</v>
      </c>
      <c r="AB97" s="10" t="b">
        <v>0</v>
      </c>
      <c r="AC97" s="11" t="s">
        <v>50</v>
      </c>
      <c r="AD97" s="86" t="b">
        <v>0</v>
      </c>
      <c r="AE97" s="17">
        <v>141</v>
      </c>
      <c r="AF97" s="11" t="s">
        <v>371</v>
      </c>
      <c r="AG97" s="87" t="b">
        <v>1</v>
      </c>
      <c r="AH97" s="87" t="b">
        <v>1</v>
      </c>
      <c r="AI97" s="11" t="s">
        <v>373</v>
      </c>
      <c r="AJ97" s="11" t="s">
        <v>372</v>
      </c>
      <c r="AK97" s="11" t="s">
        <v>381</v>
      </c>
      <c r="AL97" s="11" t="s">
        <v>365</v>
      </c>
      <c r="AM97" s="11" t="s">
        <v>371</v>
      </c>
      <c r="AN97" s="11" t="s">
        <v>370</v>
      </c>
      <c r="AO97" s="11" t="s">
        <v>382</v>
      </c>
      <c r="AP97" s="11" t="s">
        <v>376</v>
      </c>
      <c r="AQ97" s="18" t="s">
        <v>377</v>
      </c>
      <c r="AR97" s="18" t="s">
        <v>381</v>
      </c>
    </row>
    <row r="98" spans="1:44" x14ac:dyDescent="0.35">
      <c r="A98" s="8">
        <v>1475</v>
      </c>
      <c r="B98" s="8" t="b">
        <v>0</v>
      </c>
      <c r="C98" s="8" t="b">
        <v>1</v>
      </c>
      <c r="D98" s="8" t="b">
        <v>1</v>
      </c>
      <c r="E98" s="8" t="b">
        <v>0</v>
      </c>
      <c r="F98" s="8">
        <v>0</v>
      </c>
      <c r="G98" s="8">
        <v>85</v>
      </c>
      <c r="H98" s="8">
        <v>2</v>
      </c>
      <c r="I98" s="8">
        <v>2</v>
      </c>
      <c r="J98" s="8" t="b">
        <v>0</v>
      </c>
      <c r="K98" s="8" t="b">
        <v>0</v>
      </c>
      <c r="L98" s="8">
        <v>88</v>
      </c>
      <c r="M98" s="8"/>
      <c r="N98" s="19">
        <v>87</v>
      </c>
      <c r="O98" s="92" t="s">
        <v>50</v>
      </c>
      <c r="P98" s="8" t="s">
        <v>589</v>
      </c>
      <c r="Q98" s="17">
        <v>8</v>
      </c>
      <c r="R98" s="17">
        <v>8</v>
      </c>
      <c r="S98" s="17">
        <v>149</v>
      </c>
      <c r="T98" s="26">
        <v>0.6811594202898551</v>
      </c>
      <c r="U98" s="12" t="s">
        <v>451</v>
      </c>
      <c r="V98" s="12" t="s">
        <v>450</v>
      </c>
      <c r="W98" s="12" t="s">
        <v>480</v>
      </c>
      <c r="X98" s="85">
        <v>1793928853</v>
      </c>
      <c r="Y98" s="85" t="b">
        <v>1</v>
      </c>
      <c r="Z98" s="8" t="s">
        <v>50</v>
      </c>
      <c r="AA98" s="8" t="b">
        <v>1</v>
      </c>
      <c r="AB98" s="10" t="b">
        <v>0</v>
      </c>
      <c r="AC98" s="11" t="s">
        <v>50</v>
      </c>
      <c r="AD98" s="86" t="b">
        <v>0</v>
      </c>
      <c r="AE98" s="17">
        <v>134</v>
      </c>
      <c r="AF98" s="11" t="s">
        <v>380</v>
      </c>
      <c r="AG98" s="87" t="b">
        <v>1</v>
      </c>
      <c r="AH98" s="87" t="b">
        <v>0</v>
      </c>
      <c r="AI98" s="11" t="s">
        <v>373</v>
      </c>
      <c r="AJ98" s="11" t="s">
        <v>380</v>
      </c>
      <c r="AK98" s="11" t="s">
        <v>366</v>
      </c>
      <c r="AL98" s="11" t="s">
        <v>365</v>
      </c>
      <c r="AM98" s="11" t="s">
        <v>371</v>
      </c>
      <c r="AN98" s="11" t="s">
        <v>370</v>
      </c>
      <c r="AO98" s="11" t="s">
        <v>382</v>
      </c>
      <c r="AP98" s="11" t="s">
        <v>376</v>
      </c>
      <c r="AQ98" s="18" t="s">
        <v>369</v>
      </c>
      <c r="AR98" s="18" t="s">
        <v>381</v>
      </c>
    </row>
    <row r="99" spans="1:44" x14ac:dyDescent="0.35">
      <c r="A99" s="8">
        <v>1497</v>
      </c>
      <c r="B99" s="8" t="b">
        <v>0</v>
      </c>
      <c r="C99" s="8" t="b">
        <v>1</v>
      </c>
      <c r="D99" s="8" t="b">
        <v>1</v>
      </c>
      <c r="E99" s="8" t="b">
        <v>0</v>
      </c>
      <c r="F99" s="8">
        <v>0</v>
      </c>
      <c r="G99" s="8">
        <v>85</v>
      </c>
      <c r="H99" s="8">
        <v>2</v>
      </c>
      <c r="I99" s="8">
        <v>3</v>
      </c>
      <c r="J99" s="8" t="b">
        <v>0</v>
      </c>
      <c r="K99" s="8" t="b">
        <v>0</v>
      </c>
      <c r="L99" s="8">
        <v>89</v>
      </c>
      <c r="M99" s="8"/>
      <c r="N99" s="19">
        <v>87</v>
      </c>
      <c r="O99" s="92" t="s">
        <v>50</v>
      </c>
      <c r="P99" s="8" t="s">
        <v>610</v>
      </c>
      <c r="Q99" s="17">
        <v>8</v>
      </c>
      <c r="R99" s="17">
        <v>7</v>
      </c>
      <c r="S99" s="17">
        <v>149</v>
      </c>
      <c r="T99" s="26">
        <v>0.68599033816425126</v>
      </c>
      <c r="U99" s="12" t="s">
        <v>451</v>
      </c>
      <c r="V99" s="12" t="s">
        <v>450</v>
      </c>
      <c r="W99" s="12" t="s">
        <v>480</v>
      </c>
      <c r="X99" s="85">
        <v>1543367933</v>
      </c>
      <c r="Y99" s="85" t="b">
        <v>0</v>
      </c>
      <c r="Z99" s="8" t="s">
        <v>50</v>
      </c>
      <c r="AA99" s="8" t="b">
        <v>1</v>
      </c>
      <c r="AB99" s="10" t="b">
        <v>0</v>
      </c>
      <c r="AC99" s="11" t="s">
        <v>50</v>
      </c>
      <c r="AD99" s="86" t="b">
        <v>0</v>
      </c>
      <c r="AE99" s="17">
        <v>125</v>
      </c>
      <c r="AF99" s="11" t="s">
        <v>380</v>
      </c>
      <c r="AG99" s="87" t="b">
        <v>1</v>
      </c>
      <c r="AH99" s="87" t="b">
        <v>0</v>
      </c>
      <c r="AI99" s="11" t="s">
        <v>373</v>
      </c>
      <c r="AJ99" s="11" t="s">
        <v>380</v>
      </c>
      <c r="AK99" s="11" t="s">
        <v>366</v>
      </c>
      <c r="AL99" s="11" t="s">
        <v>365</v>
      </c>
      <c r="AM99" s="11" t="s">
        <v>371</v>
      </c>
      <c r="AN99" s="11" t="s">
        <v>370</v>
      </c>
      <c r="AO99" s="11" t="s">
        <v>382</v>
      </c>
      <c r="AP99" s="11" t="s">
        <v>368</v>
      </c>
      <c r="AQ99" s="18" t="s">
        <v>369</v>
      </c>
      <c r="AR99" s="18" t="s">
        <v>374</v>
      </c>
    </row>
    <row r="100" spans="1:44" x14ac:dyDescent="0.35">
      <c r="A100" s="8">
        <v>239</v>
      </c>
      <c r="B100" s="8" t="b">
        <v>0</v>
      </c>
      <c r="C100" s="8" t="b">
        <v>1</v>
      </c>
      <c r="D100" s="8" t="b">
        <v>1</v>
      </c>
      <c r="E100" s="8" t="b">
        <v>0</v>
      </c>
      <c r="F100" s="8">
        <v>0</v>
      </c>
      <c r="G100" s="8">
        <v>85</v>
      </c>
      <c r="H100" s="8">
        <v>2</v>
      </c>
      <c r="I100" s="8">
        <v>4</v>
      </c>
      <c r="J100" s="8" t="b">
        <v>0</v>
      </c>
      <c r="K100" s="8" t="b">
        <v>0</v>
      </c>
      <c r="L100" s="8">
        <v>90</v>
      </c>
      <c r="M100" s="8"/>
      <c r="N100" s="19">
        <v>87</v>
      </c>
      <c r="O100" s="92" t="s">
        <v>50</v>
      </c>
      <c r="P100" s="8" t="s">
        <v>543</v>
      </c>
      <c r="Q100" s="17">
        <v>8</v>
      </c>
      <c r="R100" s="17">
        <v>7</v>
      </c>
      <c r="S100" s="17">
        <v>149</v>
      </c>
      <c r="T100" s="26">
        <v>0.68599033816425126</v>
      </c>
      <c r="U100" s="12" t="s">
        <v>436</v>
      </c>
      <c r="V100" s="12" t="s">
        <v>450</v>
      </c>
      <c r="W100" s="12" t="s">
        <v>451</v>
      </c>
      <c r="X100" s="85">
        <v>1541864050</v>
      </c>
      <c r="Y100" s="85" t="b">
        <v>1</v>
      </c>
      <c r="Z100" s="8" t="s">
        <v>50</v>
      </c>
      <c r="AA100" s="8" t="b">
        <v>1</v>
      </c>
      <c r="AB100" s="10" t="b">
        <v>0</v>
      </c>
      <c r="AC100" s="11" t="s">
        <v>50</v>
      </c>
      <c r="AD100" s="86" t="b">
        <v>0</v>
      </c>
      <c r="AE100" s="17">
        <v>131</v>
      </c>
      <c r="AF100" s="11" t="s">
        <v>373</v>
      </c>
      <c r="AG100" s="87" t="b">
        <v>1</v>
      </c>
      <c r="AH100" s="87" t="b">
        <v>1</v>
      </c>
      <c r="AI100" s="11" t="s">
        <v>373</v>
      </c>
      <c r="AJ100" s="11" t="s">
        <v>372</v>
      </c>
      <c r="AK100" s="11" t="s">
        <v>381</v>
      </c>
      <c r="AL100" s="11" t="s">
        <v>365</v>
      </c>
      <c r="AM100" s="11" t="s">
        <v>371</v>
      </c>
      <c r="AN100" s="11" t="s">
        <v>370</v>
      </c>
      <c r="AO100" s="11" t="s">
        <v>382</v>
      </c>
      <c r="AP100" s="11" t="s">
        <v>376</v>
      </c>
      <c r="AQ100" s="18" t="s">
        <v>369</v>
      </c>
      <c r="AR100" s="18" t="s">
        <v>381</v>
      </c>
    </row>
    <row r="101" spans="1:44" x14ac:dyDescent="0.35">
      <c r="A101" s="8">
        <v>180</v>
      </c>
      <c r="B101" s="8" t="b">
        <v>0</v>
      </c>
      <c r="C101" s="8" t="b">
        <v>1</v>
      </c>
      <c r="D101" s="8" t="b">
        <v>1</v>
      </c>
      <c r="E101" s="8" t="b">
        <v>0</v>
      </c>
      <c r="F101" s="8">
        <v>0</v>
      </c>
      <c r="G101" s="8">
        <v>85</v>
      </c>
      <c r="H101" s="8">
        <v>2</v>
      </c>
      <c r="I101" s="8">
        <v>5</v>
      </c>
      <c r="J101" s="8" t="b">
        <v>0</v>
      </c>
      <c r="K101" s="8" t="b">
        <v>0</v>
      </c>
      <c r="L101" s="8">
        <v>91</v>
      </c>
      <c r="M101" s="8"/>
      <c r="N101" s="19">
        <v>87</v>
      </c>
      <c r="O101" s="92" t="s">
        <v>50</v>
      </c>
      <c r="P101" s="8" t="s">
        <v>555</v>
      </c>
      <c r="Q101" s="17">
        <v>8</v>
      </c>
      <c r="R101" s="17">
        <v>7</v>
      </c>
      <c r="S101" s="17">
        <v>149</v>
      </c>
      <c r="T101" s="26">
        <v>0.68599033816425126</v>
      </c>
      <c r="U101" s="12" t="s">
        <v>451</v>
      </c>
      <c r="V101" s="12" t="s">
        <v>450</v>
      </c>
      <c r="W101" s="12" t="s">
        <v>451</v>
      </c>
      <c r="X101" s="85">
        <v>1459722233</v>
      </c>
      <c r="Y101" s="85" t="b">
        <v>1</v>
      </c>
      <c r="Z101" s="8" t="s">
        <v>50</v>
      </c>
      <c r="AA101" s="8" t="b">
        <v>1</v>
      </c>
      <c r="AB101" s="10" t="b">
        <v>0</v>
      </c>
      <c r="AC101" s="11" t="s">
        <v>50</v>
      </c>
      <c r="AD101" s="86" t="b">
        <v>0</v>
      </c>
      <c r="AE101" s="17">
        <v>123</v>
      </c>
      <c r="AF101" s="11" t="s">
        <v>379</v>
      </c>
      <c r="AG101" s="87" t="b">
        <v>0</v>
      </c>
      <c r="AH101" s="87" t="b">
        <v>0</v>
      </c>
      <c r="AI101" s="11" t="s">
        <v>373</v>
      </c>
      <c r="AJ101" s="11" t="s">
        <v>372</v>
      </c>
      <c r="AK101" s="11" t="s">
        <v>381</v>
      </c>
      <c r="AL101" s="11" t="s">
        <v>365</v>
      </c>
      <c r="AM101" s="11" t="s">
        <v>371</v>
      </c>
      <c r="AN101" s="11" t="s">
        <v>370</v>
      </c>
      <c r="AO101" s="11" t="s">
        <v>382</v>
      </c>
      <c r="AP101" s="11" t="s">
        <v>376</v>
      </c>
      <c r="AQ101" s="18" t="s">
        <v>369</v>
      </c>
      <c r="AR101" s="18" t="s">
        <v>381</v>
      </c>
    </row>
    <row r="102" spans="1:44" x14ac:dyDescent="0.35">
      <c r="A102" s="8">
        <v>150</v>
      </c>
      <c r="B102" s="8" t="b">
        <v>0</v>
      </c>
      <c r="C102" s="8" t="b">
        <v>1</v>
      </c>
      <c r="D102" s="8" t="b">
        <v>1</v>
      </c>
      <c r="E102" s="8" t="b">
        <v>0</v>
      </c>
      <c r="F102" s="8">
        <v>0</v>
      </c>
      <c r="G102" s="8">
        <v>85</v>
      </c>
      <c r="H102" s="8">
        <v>2</v>
      </c>
      <c r="I102" s="8">
        <v>1</v>
      </c>
      <c r="J102" s="8" t="b">
        <v>1</v>
      </c>
      <c r="K102" s="8" t="b">
        <v>0</v>
      </c>
      <c r="L102" s="8">
        <v>92</v>
      </c>
      <c r="M102" s="8"/>
      <c r="N102" s="19">
        <v>87</v>
      </c>
      <c r="O102" s="92" t="s">
        <v>50</v>
      </c>
      <c r="P102" s="8" t="s">
        <v>614</v>
      </c>
      <c r="Q102" s="17">
        <v>8</v>
      </c>
      <c r="R102" s="17">
        <v>4</v>
      </c>
      <c r="S102" s="17">
        <v>149</v>
      </c>
      <c r="T102" s="26">
        <v>0.70048309178743962</v>
      </c>
      <c r="U102" s="12" t="s">
        <v>436</v>
      </c>
      <c r="V102" s="12" t="s">
        <v>437</v>
      </c>
      <c r="W102" s="12" t="s">
        <v>451</v>
      </c>
      <c r="X102" s="85">
        <v>1028780245</v>
      </c>
      <c r="Y102" s="85" t="b">
        <v>1</v>
      </c>
      <c r="Z102" s="8" t="s">
        <v>50</v>
      </c>
      <c r="AA102" s="8" t="b">
        <v>1</v>
      </c>
      <c r="AB102" s="10" t="b">
        <v>0</v>
      </c>
      <c r="AC102" s="11" t="s">
        <v>50</v>
      </c>
      <c r="AD102" s="86" t="b">
        <v>0</v>
      </c>
      <c r="AE102" s="17">
        <v>138</v>
      </c>
      <c r="AF102" s="11" t="s">
        <v>370</v>
      </c>
      <c r="AG102" s="87" t="b">
        <v>1</v>
      </c>
      <c r="AH102" s="87" t="b">
        <v>1</v>
      </c>
      <c r="AI102" s="11" t="s">
        <v>373</v>
      </c>
      <c r="AJ102" s="11" t="s">
        <v>372</v>
      </c>
      <c r="AK102" s="11" t="s">
        <v>381</v>
      </c>
      <c r="AL102" s="11" t="s">
        <v>365</v>
      </c>
      <c r="AM102" s="11" t="s">
        <v>371</v>
      </c>
      <c r="AN102" s="11" t="s">
        <v>370</v>
      </c>
      <c r="AO102" s="11" t="s">
        <v>382</v>
      </c>
      <c r="AP102" s="11" t="s">
        <v>376</v>
      </c>
      <c r="AQ102" s="18" t="s">
        <v>369</v>
      </c>
      <c r="AR102" s="18" t="s">
        <v>381</v>
      </c>
    </row>
    <row r="103" spans="1:44" x14ac:dyDescent="0.35">
      <c r="A103" s="8">
        <v>126</v>
      </c>
      <c r="B103" s="8" t="b">
        <v>0</v>
      </c>
      <c r="C103" s="8" t="b">
        <v>1</v>
      </c>
      <c r="D103" s="8" t="b">
        <v>1</v>
      </c>
      <c r="E103" s="8" t="b">
        <v>0</v>
      </c>
      <c r="F103" s="8">
        <v>0</v>
      </c>
      <c r="G103" s="8">
        <v>85</v>
      </c>
      <c r="H103" s="8">
        <v>2</v>
      </c>
      <c r="I103" s="8">
        <v>2</v>
      </c>
      <c r="J103" s="8" t="b">
        <v>1</v>
      </c>
      <c r="K103" s="8" t="b">
        <v>0</v>
      </c>
      <c r="L103" s="8">
        <v>93</v>
      </c>
      <c r="M103" s="8"/>
      <c r="N103" s="19">
        <v>87</v>
      </c>
      <c r="O103" s="92" t="s">
        <v>50</v>
      </c>
      <c r="P103" s="8" t="s">
        <v>623</v>
      </c>
      <c r="Q103" s="17">
        <v>8</v>
      </c>
      <c r="R103" s="17">
        <v>6</v>
      </c>
      <c r="S103" s="17">
        <v>149</v>
      </c>
      <c r="T103" s="26">
        <v>0.6908212560386473</v>
      </c>
      <c r="U103" s="12" t="s">
        <v>436</v>
      </c>
      <c r="V103" s="12" t="s">
        <v>450</v>
      </c>
      <c r="W103" s="12" t="s">
        <v>451</v>
      </c>
      <c r="X103" s="85">
        <v>670983892</v>
      </c>
      <c r="Y103" s="85" t="b">
        <v>0</v>
      </c>
      <c r="Z103" s="8" t="s">
        <v>50</v>
      </c>
      <c r="AA103" s="8" t="b">
        <v>1</v>
      </c>
      <c r="AB103" s="10" t="b">
        <v>0</v>
      </c>
      <c r="AC103" s="11" t="s">
        <v>50</v>
      </c>
      <c r="AD103" s="86" t="b">
        <v>0</v>
      </c>
      <c r="AE103" s="17">
        <v>134</v>
      </c>
      <c r="AF103" s="11" t="s">
        <v>371</v>
      </c>
      <c r="AG103" s="87" t="b">
        <v>1</v>
      </c>
      <c r="AH103" s="87" t="b">
        <v>1</v>
      </c>
      <c r="AI103" s="11" t="s">
        <v>373</v>
      </c>
      <c r="AJ103" s="11" t="s">
        <v>372</v>
      </c>
      <c r="AK103" s="11" t="s">
        <v>366</v>
      </c>
      <c r="AL103" s="11" t="s">
        <v>365</v>
      </c>
      <c r="AM103" s="11" t="s">
        <v>371</v>
      </c>
      <c r="AN103" s="11" t="s">
        <v>370</v>
      </c>
      <c r="AO103" s="11" t="s">
        <v>382</v>
      </c>
      <c r="AP103" s="11" t="s">
        <v>376</v>
      </c>
      <c r="AQ103" s="18" t="s">
        <v>369</v>
      </c>
      <c r="AR103" s="18" t="s">
        <v>374</v>
      </c>
    </row>
    <row r="104" spans="1:44" x14ac:dyDescent="0.35">
      <c r="A104" s="8">
        <v>141</v>
      </c>
      <c r="B104" s="8" t="b">
        <v>0</v>
      </c>
      <c r="C104" s="8" t="b">
        <v>1</v>
      </c>
      <c r="D104" s="8" t="b">
        <v>1</v>
      </c>
      <c r="E104" s="8" t="b">
        <v>0</v>
      </c>
      <c r="F104" s="8">
        <v>0</v>
      </c>
      <c r="G104" s="8">
        <v>79</v>
      </c>
      <c r="H104" s="8">
        <v>8</v>
      </c>
      <c r="I104" s="8">
        <v>3</v>
      </c>
      <c r="J104" s="8" t="b">
        <v>1</v>
      </c>
      <c r="K104" s="8" t="b">
        <v>0</v>
      </c>
      <c r="L104" s="8">
        <v>94</v>
      </c>
      <c r="M104" s="8"/>
      <c r="N104" s="19">
        <v>87</v>
      </c>
      <c r="O104" s="92" t="s">
        <v>50</v>
      </c>
      <c r="P104" s="8" t="s">
        <v>644</v>
      </c>
      <c r="Q104" s="17">
        <v>7</v>
      </c>
      <c r="R104" s="17">
        <v>9</v>
      </c>
      <c r="S104" s="17">
        <v>149</v>
      </c>
      <c r="T104" s="26">
        <v>0.67632850241545894</v>
      </c>
      <c r="U104" s="12" t="s">
        <v>451</v>
      </c>
      <c r="V104" s="12" t="s">
        <v>450</v>
      </c>
      <c r="W104" s="12" t="s">
        <v>451</v>
      </c>
      <c r="X104" s="85">
        <v>652267500</v>
      </c>
      <c r="Y104" s="85" t="b">
        <v>1</v>
      </c>
      <c r="Z104" s="8" t="s">
        <v>50</v>
      </c>
      <c r="AA104" s="8" t="b">
        <v>1</v>
      </c>
      <c r="AB104" s="10" t="b">
        <v>0</v>
      </c>
      <c r="AC104" s="11" t="s">
        <v>50</v>
      </c>
      <c r="AD104" s="86" t="b">
        <v>0</v>
      </c>
      <c r="AE104" s="17">
        <v>143</v>
      </c>
      <c r="AF104" s="11" t="s">
        <v>377</v>
      </c>
      <c r="AG104" s="87" t="b">
        <v>1</v>
      </c>
      <c r="AH104" s="87" t="b">
        <v>0</v>
      </c>
      <c r="AI104" s="11" t="s">
        <v>373</v>
      </c>
      <c r="AJ104" s="11" t="s">
        <v>372</v>
      </c>
      <c r="AK104" s="11" t="s">
        <v>381</v>
      </c>
      <c r="AL104" s="11" t="s">
        <v>365</v>
      </c>
      <c r="AM104" s="11" t="s">
        <v>371</v>
      </c>
      <c r="AN104" s="11" t="s">
        <v>370</v>
      </c>
      <c r="AO104" s="11" t="s">
        <v>382</v>
      </c>
      <c r="AP104" s="11" t="s">
        <v>376</v>
      </c>
      <c r="AQ104" s="18" t="s">
        <v>377</v>
      </c>
      <c r="AR104" s="18" t="s">
        <v>381</v>
      </c>
    </row>
    <row r="105" spans="1:44" x14ac:dyDescent="0.35">
      <c r="A105" s="8">
        <v>18</v>
      </c>
      <c r="B105" s="8" t="b">
        <v>0</v>
      </c>
      <c r="C105" s="8" t="b">
        <v>1</v>
      </c>
      <c r="D105" s="8" t="b">
        <v>0</v>
      </c>
      <c r="E105" s="8" t="b">
        <v>1</v>
      </c>
      <c r="F105" s="8">
        <v>-1</v>
      </c>
      <c r="G105" s="8">
        <v>136</v>
      </c>
      <c r="H105" s="8">
        <v>-41</v>
      </c>
      <c r="I105" s="8">
        <v>1</v>
      </c>
      <c r="J105" s="8" t="b">
        <v>0</v>
      </c>
      <c r="K105" s="8" t="b">
        <v>0</v>
      </c>
      <c r="L105" s="8">
        <v>95</v>
      </c>
      <c r="M105" s="8"/>
      <c r="N105" s="19">
        <v>95</v>
      </c>
      <c r="O105" s="92" t="s">
        <v>426</v>
      </c>
      <c r="P105" s="8" t="s">
        <v>547</v>
      </c>
      <c r="Q105" s="17">
        <v>9</v>
      </c>
      <c r="R105" s="17">
        <v>8</v>
      </c>
      <c r="S105" s="17">
        <v>148</v>
      </c>
      <c r="T105" s="26">
        <v>0.67632850241545894</v>
      </c>
      <c r="U105" s="12" t="s">
        <v>436</v>
      </c>
      <c r="V105" s="12" t="s">
        <v>437</v>
      </c>
      <c r="W105" s="12" t="s">
        <v>451</v>
      </c>
      <c r="X105" s="85">
        <v>405222256</v>
      </c>
      <c r="Y105" s="85" t="b">
        <v>1</v>
      </c>
      <c r="Z105" s="8" t="s">
        <v>50</v>
      </c>
      <c r="AA105" s="8" t="b">
        <v>1</v>
      </c>
      <c r="AB105" s="10" t="b">
        <v>0</v>
      </c>
      <c r="AC105" s="11" t="s">
        <v>50</v>
      </c>
      <c r="AD105" s="86" t="b">
        <v>0</v>
      </c>
      <c r="AE105" s="17">
        <v>147</v>
      </c>
      <c r="AF105" s="11" t="s">
        <v>378</v>
      </c>
      <c r="AG105" s="87" t="b">
        <v>0</v>
      </c>
      <c r="AH105" s="87" t="b">
        <v>0</v>
      </c>
      <c r="AI105" s="11" t="s">
        <v>373</v>
      </c>
      <c r="AJ105" s="11" t="s">
        <v>372</v>
      </c>
      <c r="AK105" s="11" t="s">
        <v>381</v>
      </c>
      <c r="AL105" s="11" t="s">
        <v>365</v>
      </c>
      <c r="AM105" s="11" t="s">
        <v>371</v>
      </c>
      <c r="AN105" s="11" t="s">
        <v>370</v>
      </c>
      <c r="AO105" s="11" t="s">
        <v>382</v>
      </c>
      <c r="AP105" s="11" t="s">
        <v>368</v>
      </c>
      <c r="AQ105" s="18" t="s">
        <v>369</v>
      </c>
      <c r="AR105" s="18" t="s">
        <v>381</v>
      </c>
    </row>
    <row r="106" spans="1:44" x14ac:dyDescent="0.35">
      <c r="A106" s="8">
        <v>223</v>
      </c>
      <c r="B106" s="8" t="b">
        <v>0</v>
      </c>
      <c r="C106" s="8" t="b">
        <v>1</v>
      </c>
      <c r="D106" s="8" t="b">
        <v>1</v>
      </c>
      <c r="E106" s="8" t="b">
        <v>0</v>
      </c>
      <c r="F106" s="8">
        <v>0</v>
      </c>
      <c r="G106" s="8">
        <v>85</v>
      </c>
      <c r="H106" s="8">
        <v>11</v>
      </c>
      <c r="I106" s="8">
        <v>1</v>
      </c>
      <c r="J106" s="8" t="b">
        <v>1</v>
      </c>
      <c r="K106" s="8" t="b">
        <v>0</v>
      </c>
      <c r="L106" s="8">
        <v>96</v>
      </c>
      <c r="M106" s="8"/>
      <c r="N106" s="19">
        <v>96</v>
      </c>
      <c r="O106" s="92" t="s">
        <v>704</v>
      </c>
      <c r="P106" s="8" t="s">
        <v>605</v>
      </c>
      <c r="Q106" s="17">
        <v>8</v>
      </c>
      <c r="R106" s="17">
        <v>9</v>
      </c>
      <c r="S106" s="17">
        <v>149</v>
      </c>
      <c r="T106" s="26">
        <v>0.67632850241545894</v>
      </c>
      <c r="U106" s="12" t="s">
        <v>436</v>
      </c>
      <c r="V106" s="12" t="s">
        <v>450</v>
      </c>
      <c r="W106" s="12" t="s">
        <v>451</v>
      </c>
      <c r="X106" s="85">
        <v>317121953</v>
      </c>
      <c r="Y106" s="85" t="b">
        <v>0</v>
      </c>
      <c r="Z106" s="8" t="s">
        <v>50</v>
      </c>
      <c r="AA106" s="8" t="b">
        <v>1</v>
      </c>
      <c r="AB106" s="10" t="b">
        <v>0</v>
      </c>
      <c r="AC106" s="11" t="s">
        <v>50</v>
      </c>
      <c r="AD106" s="86" t="b">
        <v>0</v>
      </c>
      <c r="AE106" s="17">
        <v>130</v>
      </c>
      <c r="AF106" s="11" t="s">
        <v>376</v>
      </c>
      <c r="AG106" s="87" t="b">
        <v>1</v>
      </c>
      <c r="AH106" s="87" t="b">
        <v>0</v>
      </c>
      <c r="AI106" s="11" t="s">
        <v>373</v>
      </c>
      <c r="AJ106" s="11" t="s">
        <v>372</v>
      </c>
      <c r="AK106" s="11" t="s">
        <v>366</v>
      </c>
      <c r="AL106" s="11" t="s">
        <v>365</v>
      </c>
      <c r="AM106" s="11" t="s">
        <v>371</v>
      </c>
      <c r="AN106" s="11" t="s">
        <v>370</v>
      </c>
      <c r="AO106" s="11" t="s">
        <v>382</v>
      </c>
      <c r="AP106" s="11" t="s">
        <v>376</v>
      </c>
      <c r="AQ106" s="18" t="s">
        <v>369</v>
      </c>
      <c r="AR106" s="18" t="s">
        <v>374</v>
      </c>
    </row>
    <row r="107" spans="1:44" x14ac:dyDescent="0.35">
      <c r="A107" s="8">
        <v>295</v>
      </c>
      <c r="B107" s="8" t="b">
        <v>0</v>
      </c>
      <c r="C107" s="8" t="b">
        <v>1</v>
      </c>
      <c r="D107" s="8" t="b">
        <v>1</v>
      </c>
      <c r="E107" s="8" t="b">
        <v>0</v>
      </c>
      <c r="F107" s="8">
        <v>0</v>
      </c>
      <c r="G107" s="8">
        <v>98</v>
      </c>
      <c r="H107" s="8">
        <v>-2</v>
      </c>
      <c r="I107" s="8">
        <v>2</v>
      </c>
      <c r="J107" s="8" t="b">
        <v>1</v>
      </c>
      <c r="K107" s="8" t="b">
        <v>0</v>
      </c>
      <c r="L107" s="8">
        <v>97</v>
      </c>
      <c r="M107" s="8"/>
      <c r="N107" s="19">
        <v>96</v>
      </c>
      <c r="O107" s="92" t="s">
        <v>50</v>
      </c>
      <c r="P107" s="8" t="s">
        <v>540</v>
      </c>
      <c r="Q107" s="17">
        <v>9</v>
      </c>
      <c r="R107" s="17">
        <v>5</v>
      </c>
      <c r="S107" s="17">
        <v>149</v>
      </c>
      <c r="T107" s="26">
        <v>0.69565217391304346</v>
      </c>
      <c r="U107" s="12" t="s">
        <v>436</v>
      </c>
      <c r="V107" s="12" t="s">
        <v>450</v>
      </c>
      <c r="W107" s="12" t="s">
        <v>438</v>
      </c>
      <c r="X107" s="85">
        <v>308202198</v>
      </c>
      <c r="Y107" s="85" t="b">
        <v>0</v>
      </c>
      <c r="Z107" s="8" t="s">
        <v>50</v>
      </c>
      <c r="AA107" s="8" t="b">
        <v>1</v>
      </c>
      <c r="AB107" s="10" t="b">
        <v>0</v>
      </c>
      <c r="AC107" s="11" t="s">
        <v>50</v>
      </c>
      <c r="AD107" s="86" t="b">
        <v>0</v>
      </c>
      <c r="AE107" s="17">
        <v>154</v>
      </c>
      <c r="AF107" s="11" t="s">
        <v>379</v>
      </c>
      <c r="AG107" s="87" t="b">
        <v>0</v>
      </c>
      <c r="AH107" s="87" t="b">
        <v>0</v>
      </c>
      <c r="AI107" s="11" t="s">
        <v>373</v>
      </c>
      <c r="AJ107" s="11" t="s">
        <v>372</v>
      </c>
      <c r="AK107" s="11" t="s">
        <v>381</v>
      </c>
      <c r="AL107" s="11" t="s">
        <v>365</v>
      </c>
      <c r="AM107" s="11" t="s">
        <v>371</v>
      </c>
      <c r="AN107" s="11" t="s">
        <v>370</v>
      </c>
      <c r="AO107" s="11" t="s">
        <v>382</v>
      </c>
      <c r="AP107" s="11" t="s">
        <v>368</v>
      </c>
      <c r="AQ107" s="18" t="s">
        <v>369</v>
      </c>
      <c r="AR107" s="18" t="s">
        <v>381</v>
      </c>
    </row>
    <row r="108" spans="1:44" x14ac:dyDescent="0.35">
      <c r="A108" s="8">
        <v>140</v>
      </c>
      <c r="B108" s="8" t="b">
        <v>0</v>
      </c>
      <c r="C108" s="8" t="b">
        <v>1</v>
      </c>
      <c r="D108" s="8" t="b">
        <v>1</v>
      </c>
      <c r="E108" s="8" t="b">
        <v>0</v>
      </c>
      <c r="F108" s="8">
        <v>0</v>
      </c>
      <c r="G108" s="8">
        <v>85</v>
      </c>
      <c r="H108" s="8">
        <v>11</v>
      </c>
      <c r="I108" s="8">
        <v>3</v>
      </c>
      <c r="J108" s="8" t="b">
        <v>1</v>
      </c>
      <c r="K108" s="8" t="b">
        <v>0</v>
      </c>
      <c r="L108" s="8">
        <v>98</v>
      </c>
      <c r="M108" s="8"/>
      <c r="N108" s="19">
        <v>96</v>
      </c>
      <c r="O108" s="92" t="s">
        <v>704</v>
      </c>
      <c r="P108" s="8" t="s">
        <v>594</v>
      </c>
      <c r="Q108" s="17">
        <v>8</v>
      </c>
      <c r="R108" s="17">
        <v>9</v>
      </c>
      <c r="S108" s="17">
        <v>149</v>
      </c>
      <c r="T108" s="26">
        <v>0.67632850241545894</v>
      </c>
      <c r="U108" s="12" t="s">
        <v>451</v>
      </c>
      <c r="V108" s="12" t="s">
        <v>437</v>
      </c>
      <c r="W108" s="12" t="s">
        <v>451</v>
      </c>
      <c r="X108" s="85">
        <v>294815758</v>
      </c>
      <c r="Y108" s="85" t="b">
        <v>1</v>
      </c>
      <c r="Z108" s="8" t="s">
        <v>50</v>
      </c>
      <c r="AA108" s="8" t="b">
        <v>1</v>
      </c>
      <c r="AB108" s="10" t="b">
        <v>0</v>
      </c>
      <c r="AC108" s="11" t="s">
        <v>50</v>
      </c>
      <c r="AD108" s="86" t="b">
        <v>0</v>
      </c>
      <c r="AE108" s="17">
        <v>127</v>
      </c>
      <c r="AF108" s="11" t="s">
        <v>373</v>
      </c>
      <c r="AG108" s="87" t="b">
        <v>1</v>
      </c>
      <c r="AH108" s="87" t="b">
        <v>1</v>
      </c>
      <c r="AI108" s="11" t="s">
        <v>373</v>
      </c>
      <c r="AJ108" s="11" t="s">
        <v>372</v>
      </c>
      <c r="AK108" s="11" t="s">
        <v>381</v>
      </c>
      <c r="AL108" s="11" t="s">
        <v>365</v>
      </c>
      <c r="AM108" s="11" t="s">
        <v>371</v>
      </c>
      <c r="AN108" s="11" t="s">
        <v>370</v>
      </c>
      <c r="AO108" s="11" t="s">
        <v>382</v>
      </c>
      <c r="AP108" s="11" t="s">
        <v>376</v>
      </c>
      <c r="AQ108" s="18" t="s">
        <v>369</v>
      </c>
      <c r="AR108" s="18" t="s">
        <v>381</v>
      </c>
    </row>
    <row r="109" spans="1:44" x14ac:dyDescent="0.35">
      <c r="A109" s="8">
        <v>1459</v>
      </c>
      <c r="B109" s="8" t="b">
        <v>0</v>
      </c>
      <c r="C109" s="8" t="b">
        <v>1</v>
      </c>
      <c r="D109" s="8" t="b">
        <v>1</v>
      </c>
      <c r="E109" s="8" t="b">
        <v>0</v>
      </c>
      <c r="F109" s="8">
        <v>0</v>
      </c>
      <c r="G109" s="8">
        <v>85</v>
      </c>
      <c r="H109" s="8">
        <v>14</v>
      </c>
      <c r="I109" s="8">
        <v>1</v>
      </c>
      <c r="J109" s="8" t="b">
        <v>0</v>
      </c>
      <c r="K109" s="8" t="b">
        <v>0</v>
      </c>
      <c r="L109" s="8">
        <v>99</v>
      </c>
      <c r="M109" s="8"/>
      <c r="N109" s="19">
        <v>99</v>
      </c>
      <c r="O109" s="92" t="s">
        <v>704</v>
      </c>
      <c r="P109" s="8" t="s">
        <v>518</v>
      </c>
      <c r="Q109" s="17">
        <v>7</v>
      </c>
      <c r="R109" s="17">
        <v>5</v>
      </c>
      <c r="S109" s="17">
        <v>148</v>
      </c>
      <c r="T109" s="26">
        <v>0.6908212560386473</v>
      </c>
      <c r="U109" s="12" t="s">
        <v>436</v>
      </c>
      <c r="V109" s="12" t="s">
        <v>450</v>
      </c>
      <c r="W109" s="12" t="s">
        <v>451</v>
      </c>
      <c r="X109" s="85">
        <v>1985230556</v>
      </c>
      <c r="Y109" s="85" t="b">
        <v>1</v>
      </c>
      <c r="Z109" s="8" t="s">
        <v>50</v>
      </c>
      <c r="AA109" s="8" t="b">
        <v>1</v>
      </c>
      <c r="AB109" s="10" t="b">
        <v>0</v>
      </c>
      <c r="AC109" s="11" t="s">
        <v>50</v>
      </c>
      <c r="AD109" s="86" t="b">
        <v>0</v>
      </c>
      <c r="AE109" s="17">
        <v>130</v>
      </c>
      <c r="AF109" s="11" t="s">
        <v>374</v>
      </c>
      <c r="AG109" s="87" t="b">
        <v>0</v>
      </c>
      <c r="AH109" s="87" t="b">
        <v>0</v>
      </c>
      <c r="AI109" s="11" t="s">
        <v>373</v>
      </c>
      <c r="AJ109" s="11" t="s">
        <v>372</v>
      </c>
      <c r="AK109" s="11" t="s">
        <v>381</v>
      </c>
      <c r="AL109" s="11" t="s">
        <v>365</v>
      </c>
      <c r="AM109" s="11" t="s">
        <v>371</v>
      </c>
      <c r="AN109" s="11" t="s">
        <v>370</v>
      </c>
      <c r="AO109" s="11" t="s">
        <v>382</v>
      </c>
      <c r="AP109" s="11" t="s">
        <v>376</v>
      </c>
      <c r="AQ109" s="18" t="s">
        <v>377</v>
      </c>
      <c r="AR109" s="18" t="s">
        <v>381</v>
      </c>
    </row>
    <row r="110" spans="1:44" x14ac:dyDescent="0.35">
      <c r="A110" s="8">
        <v>122</v>
      </c>
      <c r="B110" s="8" t="b">
        <v>0</v>
      </c>
      <c r="C110" s="8" t="b">
        <v>1</v>
      </c>
      <c r="D110" s="8" t="b">
        <v>1</v>
      </c>
      <c r="E110" s="8" t="b">
        <v>0</v>
      </c>
      <c r="F110" s="8">
        <v>0</v>
      </c>
      <c r="G110" s="8">
        <v>98</v>
      </c>
      <c r="H110" s="8">
        <v>1</v>
      </c>
      <c r="I110" s="8">
        <v>2</v>
      </c>
      <c r="J110" s="8" t="b">
        <v>0</v>
      </c>
      <c r="K110" s="8" t="b">
        <v>0</v>
      </c>
      <c r="L110" s="8">
        <v>100</v>
      </c>
      <c r="M110" s="8"/>
      <c r="N110" s="19">
        <v>99</v>
      </c>
      <c r="O110" s="92" t="s">
        <v>50</v>
      </c>
      <c r="P110" s="8" t="s">
        <v>619</v>
      </c>
      <c r="Q110" s="17">
        <v>8</v>
      </c>
      <c r="R110" s="17">
        <v>7</v>
      </c>
      <c r="S110" s="17">
        <v>148</v>
      </c>
      <c r="T110" s="26">
        <v>0.6811594202898551</v>
      </c>
      <c r="U110" s="12" t="s">
        <v>451</v>
      </c>
      <c r="V110" s="12" t="s">
        <v>450</v>
      </c>
      <c r="W110" s="12" t="s">
        <v>451</v>
      </c>
      <c r="X110" s="85">
        <v>1821390494</v>
      </c>
      <c r="Y110" s="85" t="b">
        <v>1</v>
      </c>
      <c r="Z110" s="8" t="s">
        <v>50</v>
      </c>
      <c r="AA110" s="8" t="b">
        <v>1</v>
      </c>
      <c r="AB110" s="10" t="b">
        <v>0</v>
      </c>
      <c r="AC110" s="11" t="s">
        <v>50</v>
      </c>
      <c r="AD110" s="86" t="b">
        <v>0</v>
      </c>
      <c r="AE110" s="17">
        <v>137</v>
      </c>
      <c r="AF110" s="11" t="s">
        <v>379</v>
      </c>
      <c r="AG110" s="87" t="b">
        <v>0</v>
      </c>
      <c r="AH110" s="87" t="b">
        <v>0</v>
      </c>
      <c r="AI110" s="11" t="s">
        <v>373</v>
      </c>
      <c r="AJ110" s="11" t="s">
        <v>372</v>
      </c>
      <c r="AK110" s="11" t="s">
        <v>381</v>
      </c>
      <c r="AL110" s="11" t="s">
        <v>365</v>
      </c>
      <c r="AM110" s="11" t="s">
        <v>371</v>
      </c>
      <c r="AN110" s="11" t="s">
        <v>370</v>
      </c>
      <c r="AO110" s="11" t="s">
        <v>382</v>
      </c>
      <c r="AP110" s="11" t="s">
        <v>376</v>
      </c>
      <c r="AQ110" s="18" t="s">
        <v>369</v>
      </c>
      <c r="AR110" s="18" t="s">
        <v>381</v>
      </c>
    </row>
    <row r="111" spans="1:44" x14ac:dyDescent="0.35">
      <c r="A111" s="8">
        <v>212</v>
      </c>
      <c r="B111" s="8" t="b">
        <v>0</v>
      </c>
      <c r="C111" s="8" t="b">
        <v>1</v>
      </c>
      <c r="D111" s="8" t="b">
        <v>1</v>
      </c>
      <c r="E111" s="8" t="b">
        <v>0</v>
      </c>
      <c r="F111" s="8">
        <v>0</v>
      </c>
      <c r="G111" s="8">
        <v>85</v>
      </c>
      <c r="H111" s="8">
        <v>14</v>
      </c>
      <c r="I111" s="8">
        <v>3</v>
      </c>
      <c r="J111" s="8" t="b">
        <v>0</v>
      </c>
      <c r="K111" s="8" t="b">
        <v>0</v>
      </c>
      <c r="L111" s="8">
        <v>101</v>
      </c>
      <c r="M111" s="8"/>
      <c r="N111" s="19">
        <v>99</v>
      </c>
      <c r="O111" s="92" t="s">
        <v>704</v>
      </c>
      <c r="P111" s="8" t="s">
        <v>615</v>
      </c>
      <c r="Q111" s="17">
        <v>7</v>
      </c>
      <c r="R111" s="17">
        <v>6</v>
      </c>
      <c r="S111" s="17">
        <v>148</v>
      </c>
      <c r="T111" s="26">
        <v>0.68599033816425126</v>
      </c>
      <c r="U111" s="12" t="s">
        <v>451</v>
      </c>
      <c r="V111" s="12" t="s">
        <v>450</v>
      </c>
      <c r="W111" s="12" t="s">
        <v>451</v>
      </c>
      <c r="X111" s="85">
        <v>1777885437</v>
      </c>
      <c r="Y111" s="85" t="b">
        <v>1</v>
      </c>
      <c r="Z111" s="8" t="s">
        <v>50</v>
      </c>
      <c r="AA111" s="8" t="b">
        <v>1</v>
      </c>
      <c r="AB111" s="10" t="b">
        <v>0</v>
      </c>
      <c r="AC111" s="11" t="s">
        <v>50</v>
      </c>
      <c r="AD111" s="86" t="b">
        <v>0</v>
      </c>
      <c r="AE111" s="17">
        <v>138</v>
      </c>
      <c r="AF111" s="11" t="s">
        <v>377</v>
      </c>
      <c r="AG111" s="87" t="b">
        <v>1</v>
      </c>
      <c r="AH111" s="87" t="b">
        <v>0</v>
      </c>
      <c r="AI111" s="11" t="s">
        <v>373</v>
      </c>
      <c r="AJ111" s="11" t="s">
        <v>372</v>
      </c>
      <c r="AK111" s="11" t="s">
        <v>381</v>
      </c>
      <c r="AL111" s="11" t="s">
        <v>365</v>
      </c>
      <c r="AM111" s="11" t="s">
        <v>371</v>
      </c>
      <c r="AN111" s="11" t="s">
        <v>370</v>
      </c>
      <c r="AO111" s="11" t="s">
        <v>382</v>
      </c>
      <c r="AP111" s="11" t="s">
        <v>376</v>
      </c>
      <c r="AQ111" s="18" t="s">
        <v>377</v>
      </c>
      <c r="AR111" s="18" t="s">
        <v>381</v>
      </c>
    </row>
    <row r="112" spans="1:44" x14ac:dyDescent="0.35">
      <c r="A112" s="8">
        <v>192</v>
      </c>
      <c r="B112" s="8" t="b">
        <v>0</v>
      </c>
      <c r="C112" s="8" t="b">
        <v>1</v>
      </c>
      <c r="D112" s="8" t="b">
        <v>1</v>
      </c>
      <c r="E112" s="8" t="b">
        <v>0</v>
      </c>
      <c r="F112" s="8">
        <v>0</v>
      </c>
      <c r="G112" s="8">
        <v>98</v>
      </c>
      <c r="H112" s="8">
        <v>1</v>
      </c>
      <c r="I112" s="8">
        <v>4</v>
      </c>
      <c r="J112" s="8" t="b">
        <v>0</v>
      </c>
      <c r="K112" s="8" t="b">
        <v>0</v>
      </c>
      <c r="L112" s="8">
        <v>102</v>
      </c>
      <c r="M112" s="8"/>
      <c r="N112" s="19">
        <v>99</v>
      </c>
      <c r="O112" s="92" t="s">
        <v>50</v>
      </c>
      <c r="P112" s="8" t="s">
        <v>419</v>
      </c>
      <c r="Q112" s="17">
        <v>8</v>
      </c>
      <c r="R112" s="17">
        <v>8</v>
      </c>
      <c r="S112" s="17">
        <v>148</v>
      </c>
      <c r="T112" s="26">
        <v>0.67632850241545894</v>
      </c>
      <c r="U112" s="12" t="s">
        <v>451</v>
      </c>
      <c r="V112" s="12" t="s">
        <v>450</v>
      </c>
      <c r="W112" s="12" t="s">
        <v>480</v>
      </c>
      <c r="X112" s="85">
        <v>1771800667</v>
      </c>
      <c r="Y112" s="85" t="b">
        <v>1</v>
      </c>
      <c r="Z112" s="8" t="s">
        <v>50</v>
      </c>
      <c r="AA112" s="8" t="b">
        <v>1</v>
      </c>
      <c r="AB112" s="10" t="b">
        <v>0</v>
      </c>
      <c r="AC112" s="11" t="s">
        <v>50</v>
      </c>
      <c r="AD112" s="86" t="b">
        <v>0</v>
      </c>
      <c r="AE112" s="17">
        <v>147</v>
      </c>
      <c r="AF112" s="11" t="s">
        <v>373</v>
      </c>
      <c r="AG112" s="87" t="b">
        <v>1</v>
      </c>
      <c r="AH112" s="87" t="b">
        <v>1</v>
      </c>
      <c r="AI112" s="11" t="s">
        <v>373</v>
      </c>
      <c r="AJ112" s="11" t="s">
        <v>372</v>
      </c>
      <c r="AK112" s="11" t="s">
        <v>381</v>
      </c>
      <c r="AL112" s="11" t="s">
        <v>365</v>
      </c>
      <c r="AM112" s="11" t="s">
        <v>371</v>
      </c>
      <c r="AN112" s="11" t="s">
        <v>370</v>
      </c>
      <c r="AO112" s="11" t="s">
        <v>382</v>
      </c>
      <c r="AP112" s="11" t="s">
        <v>376</v>
      </c>
      <c r="AQ112" s="18" t="s">
        <v>369</v>
      </c>
      <c r="AR112" s="18" t="s">
        <v>381</v>
      </c>
    </row>
    <row r="113" spans="1:44" x14ac:dyDescent="0.35">
      <c r="A113" s="8">
        <v>52</v>
      </c>
      <c r="B113" s="8" t="b">
        <v>0</v>
      </c>
      <c r="C113" s="8" t="b">
        <v>1</v>
      </c>
      <c r="D113" s="8" t="b">
        <v>1</v>
      </c>
      <c r="E113" s="8" t="b">
        <v>0</v>
      </c>
      <c r="F113" s="8">
        <v>0</v>
      </c>
      <c r="G113" s="8">
        <v>98</v>
      </c>
      <c r="H113" s="8">
        <v>1</v>
      </c>
      <c r="I113" s="8">
        <v>5</v>
      </c>
      <c r="J113" s="8" t="b">
        <v>0</v>
      </c>
      <c r="K113" s="8" t="b">
        <v>0</v>
      </c>
      <c r="L113" s="8">
        <v>103</v>
      </c>
      <c r="M113" s="8"/>
      <c r="N113" s="19">
        <v>99</v>
      </c>
      <c r="O113" s="92" t="s">
        <v>50</v>
      </c>
      <c r="P113" s="8" t="s">
        <v>598</v>
      </c>
      <c r="Q113" s="17">
        <v>8</v>
      </c>
      <c r="R113" s="17">
        <v>7</v>
      </c>
      <c r="S113" s="17">
        <v>148</v>
      </c>
      <c r="T113" s="26">
        <v>0.6811594202898551</v>
      </c>
      <c r="U113" s="12" t="s">
        <v>436</v>
      </c>
      <c r="V113" s="12" t="s">
        <v>437</v>
      </c>
      <c r="W113" s="12" t="s">
        <v>451</v>
      </c>
      <c r="X113" s="85">
        <v>1638086584</v>
      </c>
      <c r="Y113" s="85" t="b">
        <v>1</v>
      </c>
      <c r="Z113" s="8" t="s">
        <v>50</v>
      </c>
      <c r="AA113" s="8" t="b">
        <v>1</v>
      </c>
      <c r="AB113" s="10" t="b">
        <v>0</v>
      </c>
      <c r="AC113" s="11" t="s">
        <v>50</v>
      </c>
      <c r="AD113" s="86" t="b">
        <v>0</v>
      </c>
      <c r="AE113" s="17">
        <v>130</v>
      </c>
      <c r="AF113" s="11" t="s">
        <v>373</v>
      </c>
      <c r="AG113" s="87" t="b">
        <v>1</v>
      </c>
      <c r="AH113" s="87" t="b">
        <v>1</v>
      </c>
      <c r="AI113" s="11" t="s">
        <v>373</v>
      </c>
      <c r="AJ113" s="11" t="s">
        <v>372</v>
      </c>
      <c r="AK113" s="11" t="s">
        <v>381</v>
      </c>
      <c r="AL113" s="11" t="s">
        <v>365</v>
      </c>
      <c r="AM113" s="11" t="s">
        <v>371</v>
      </c>
      <c r="AN113" s="11" t="s">
        <v>370</v>
      </c>
      <c r="AO113" s="11" t="s">
        <v>382</v>
      </c>
      <c r="AP113" s="11" t="s">
        <v>376</v>
      </c>
      <c r="AQ113" s="18" t="s">
        <v>369</v>
      </c>
      <c r="AR113" s="18" t="s">
        <v>381</v>
      </c>
    </row>
    <row r="114" spans="1:44" x14ac:dyDescent="0.35">
      <c r="A114" s="8">
        <v>1446</v>
      </c>
      <c r="B114" s="8" t="b">
        <v>0</v>
      </c>
      <c r="C114" s="8" t="b">
        <v>1</v>
      </c>
      <c r="D114" s="8" t="b">
        <v>0</v>
      </c>
      <c r="E114" s="8" t="b">
        <v>1</v>
      </c>
      <c r="F114" s="8">
        <v>-1</v>
      </c>
      <c r="G114" s="8">
        <v>133</v>
      </c>
      <c r="H114" s="8">
        <v>-29</v>
      </c>
      <c r="I114" s="8">
        <v>1</v>
      </c>
      <c r="J114" s="8" t="b">
        <v>1</v>
      </c>
      <c r="K114" s="8" t="b">
        <v>0</v>
      </c>
      <c r="L114" s="8">
        <v>104</v>
      </c>
      <c r="M114" s="8"/>
      <c r="N114" s="19">
        <v>104</v>
      </c>
      <c r="O114" s="92" t="s">
        <v>426</v>
      </c>
      <c r="P114" s="8" t="s">
        <v>631</v>
      </c>
      <c r="Q114" s="17">
        <v>8</v>
      </c>
      <c r="R114" s="17">
        <v>7</v>
      </c>
      <c r="S114" s="17">
        <v>147</v>
      </c>
      <c r="T114" s="26">
        <v>0.67632850241545894</v>
      </c>
      <c r="U114" s="12" t="s">
        <v>436</v>
      </c>
      <c r="V114" s="12" t="s">
        <v>450</v>
      </c>
      <c r="W114" s="12" t="s">
        <v>480</v>
      </c>
      <c r="X114" s="85">
        <v>1392126951</v>
      </c>
      <c r="Y114" s="85" t="b">
        <v>1</v>
      </c>
      <c r="Z114" s="8" t="s">
        <v>50</v>
      </c>
      <c r="AA114" s="8" t="b">
        <v>1</v>
      </c>
      <c r="AB114" s="10" t="b">
        <v>0</v>
      </c>
      <c r="AC114" s="11" t="s">
        <v>50</v>
      </c>
      <c r="AD114" s="86" t="b">
        <v>0</v>
      </c>
      <c r="AE114" s="17">
        <v>126</v>
      </c>
      <c r="AF114" s="11" t="s">
        <v>375</v>
      </c>
      <c r="AG114" s="87" t="b">
        <v>0</v>
      </c>
      <c r="AH114" s="87" t="b">
        <v>0</v>
      </c>
      <c r="AI114" s="11" t="s">
        <v>373</v>
      </c>
      <c r="AJ114" s="11" t="s">
        <v>372</v>
      </c>
      <c r="AK114" s="11" t="s">
        <v>381</v>
      </c>
      <c r="AL114" s="11" t="s">
        <v>365</v>
      </c>
      <c r="AM114" s="11" t="s">
        <v>371</v>
      </c>
      <c r="AN114" s="11" t="s">
        <v>370</v>
      </c>
      <c r="AO114" s="11" t="s">
        <v>382</v>
      </c>
      <c r="AP114" s="11" t="s">
        <v>376</v>
      </c>
      <c r="AQ114" s="18" t="s">
        <v>369</v>
      </c>
      <c r="AR114" s="18" t="s">
        <v>381</v>
      </c>
    </row>
    <row r="115" spans="1:44" x14ac:dyDescent="0.35">
      <c r="A115" s="8">
        <v>242</v>
      </c>
      <c r="B115" s="8" t="b">
        <v>0</v>
      </c>
      <c r="C115" s="8" t="b">
        <v>1</v>
      </c>
      <c r="D115" s="8" t="b">
        <v>1</v>
      </c>
      <c r="E115" s="8" t="b">
        <v>0</v>
      </c>
      <c r="F115" s="8">
        <v>0</v>
      </c>
      <c r="G115" s="8">
        <v>85</v>
      </c>
      <c r="H115" s="8">
        <v>20</v>
      </c>
      <c r="I115" s="8">
        <v>1</v>
      </c>
      <c r="J115" s="8" t="b">
        <v>0</v>
      </c>
      <c r="K115" s="8" t="b">
        <v>0</v>
      </c>
      <c r="L115" s="8">
        <v>105</v>
      </c>
      <c r="M115" s="8"/>
      <c r="N115" s="19">
        <v>105</v>
      </c>
      <c r="O115" s="92" t="s">
        <v>703</v>
      </c>
      <c r="P115" s="8" t="s">
        <v>627</v>
      </c>
      <c r="Q115" s="17">
        <v>7</v>
      </c>
      <c r="R115" s="17">
        <v>7</v>
      </c>
      <c r="S115" s="17">
        <v>148</v>
      </c>
      <c r="T115" s="26">
        <v>0.6811594202898551</v>
      </c>
      <c r="U115" s="12" t="s">
        <v>451</v>
      </c>
      <c r="V115" s="12" t="s">
        <v>437</v>
      </c>
      <c r="W115" s="12" t="s">
        <v>438</v>
      </c>
      <c r="X115" s="85">
        <v>1132086108</v>
      </c>
      <c r="Y115" s="85" t="b">
        <v>1</v>
      </c>
      <c r="Z115" s="8" t="s">
        <v>50</v>
      </c>
      <c r="AA115" s="8" t="b">
        <v>1</v>
      </c>
      <c r="AB115" s="10" t="b">
        <v>0</v>
      </c>
      <c r="AC115" s="11" t="s">
        <v>50</v>
      </c>
      <c r="AD115" s="86" t="b">
        <v>0</v>
      </c>
      <c r="AE115" s="17">
        <v>134</v>
      </c>
      <c r="AF115" s="11" t="s">
        <v>371</v>
      </c>
      <c r="AG115" s="87" t="b">
        <v>1</v>
      </c>
      <c r="AH115" s="87" t="b">
        <v>1</v>
      </c>
      <c r="AI115" s="11" t="s">
        <v>373</v>
      </c>
      <c r="AJ115" s="11" t="s">
        <v>380</v>
      </c>
      <c r="AK115" s="11" t="s">
        <v>381</v>
      </c>
      <c r="AL115" s="11" t="s">
        <v>365</v>
      </c>
      <c r="AM115" s="11" t="s">
        <v>371</v>
      </c>
      <c r="AN115" s="11" t="s">
        <v>370</v>
      </c>
      <c r="AO115" s="11" t="s">
        <v>382</v>
      </c>
      <c r="AP115" s="11" t="s">
        <v>376</v>
      </c>
      <c r="AQ115" s="18" t="s">
        <v>369</v>
      </c>
      <c r="AR115" s="18" t="s">
        <v>381</v>
      </c>
    </row>
    <row r="116" spans="1:44" x14ac:dyDescent="0.35">
      <c r="A116" s="8">
        <v>171</v>
      </c>
      <c r="B116" s="8" t="b">
        <v>0</v>
      </c>
      <c r="C116" s="8" t="b">
        <v>1</v>
      </c>
      <c r="D116" s="8" t="b">
        <v>1</v>
      </c>
      <c r="E116" s="8" t="b">
        <v>0</v>
      </c>
      <c r="F116" s="8">
        <v>0</v>
      </c>
      <c r="G116" s="8">
        <v>98</v>
      </c>
      <c r="H116" s="8">
        <v>7</v>
      </c>
      <c r="I116" s="8">
        <v>2</v>
      </c>
      <c r="J116" s="8" t="b">
        <v>0</v>
      </c>
      <c r="K116" s="8" t="b">
        <v>0</v>
      </c>
      <c r="L116" s="8">
        <v>106</v>
      </c>
      <c r="M116" s="8"/>
      <c r="N116" s="19">
        <v>105</v>
      </c>
      <c r="O116" s="92" t="s">
        <v>50</v>
      </c>
      <c r="P116" s="8" t="s">
        <v>616</v>
      </c>
      <c r="Q116" s="17">
        <v>8</v>
      </c>
      <c r="R116" s="17">
        <v>4</v>
      </c>
      <c r="S116" s="17">
        <v>148</v>
      </c>
      <c r="T116" s="26">
        <v>0.69565217391304346</v>
      </c>
      <c r="U116" s="12" t="s">
        <v>436</v>
      </c>
      <c r="V116" s="12" t="s">
        <v>437</v>
      </c>
      <c r="W116" s="12" t="s">
        <v>438</v>
      </c>
      <c r="X116" s="85">
        <v>556442693</v>
      </c>
      <c r="Y116" s="85" t="b">
        <v>0</v>
      </c>
      <c r="Z116" s="8" t="s">
        <v>50</v>
      </c>
      <c r="AA116" s="8" t="b">
        <v>1</v>
      </c>
      <c r="AB116" s="10" t="b">
        <v>0</v>
      </c>
      <c r="AC116" s="11" t="s">
        <v>50</v>
      </c>
      <c r="AD116" s="86" t="b">
        <v>0</v>
      </c>
      <c r="AE116" s="17">
        <v>132</v>
      </c>
      <c r="AF116" s="11" t="s">
        <v>377</v>
      </c>
      <c r="AG116" s="87" t="b">
        <v>0</v>
      </c>
      <c r="AH116" s="87" t="b">
        <v>0</v>
      </c>
      <c r="AI116" s="11" t="s">
        <v>373</v>
      </c>
      <c r="AJ116" s="11" t="s">
        <v>372</v>
      </c>
      <c r="AK116" s="11" t="s">
        <v>366</v>
      </c>
      <c r="AL116" s="11" t="s">
        <v>365</v>
      </c>
      <c r="AM116" s="11" t="s">
        <v>371</v>
      </c>
      <c r="AN116" s="11" t="s">
        <v>370</v>
      </c>
      <c r="AO116" s="11" t="s">
        <v>382</v>
      </c>
      <c r="AP116" s="11" t="s">
        <v>376</v>
      </c>
      <c r="AQ116" s="18" t="s">
        <v>369</v>
      </c>
      <c r="AR116" s="18" t="s">
        <v>374</v>
      </c>
    </row>
    <row r="117" spans="1:44" x14ac:dyDescent="0.35">
      <c r="A117" s="8">
        <v>1324</v>
      </c>
      <c r="B117" s="8" t="b">
        <v>0</v>
      </c>
      <c r="C117" s="8" t="b">
        <v>1</v>
      </c>
      <c r="D117" s="8" t="b">
        <v>1</v>
      </c>
      <c r="E117" s="8" t="b">
        <v>0</v>
      </c>
      <c r="F117" s="8">
        <v>0</v>
      </c>
      <c r="G117" s="8">
        <v>107</v>
      </c>
      <c r="H117" s="8">
        <v>-2</v>
      </c>
      <c r="I117" s="8">
        <v>3</v>
      </c>
      <c r="J117" s="8" t="b">
        <v>0</v>
      </c>
      <c r="K117" s="8" t="b">
        <v>0</v>
      </c>
      <c r="L117" s="8">
        <v>107</v>
      </c>
      <c r="M117" s="8"/>
      <c r="N117" s="19">
        <v>105</v>
      </c>
      <c r="O117" s="92" t="s">
        <v>50</v>
      </c>
      <c r="P117" s="8" t="s">
        <v>597</v>
      </c>
      <c r="Q117" s="17">
        <v>9</v>
      </c>
      <c r="R117" s="17">
        <v>6</v>
      </c>
      <c r="S117" s="17">
        <v>148</v>
      </c>
      <c r="T117" s="26">
        <v>0.68599033816425126</v>
      </c>
      <c r="U117" s="12" t="s">
        <v>436</v>
      </c>
      <c r="V117" s="12" t="s">
        <v>450</v>
      </c>
      <c r="W117" s="12" t="s">
        <v>438</v>
      </c>
      <c r="X117" s="85">
        <v>488201497</v>
      </c>
      <c r="Y117" s="85" t="b">
        <v>1</v>
      </c>
      <c r="Z117" s="8" t="s">
        <v>50</v>
      </c>
      <c r="AA117" s="8" t="b">
        <v>1</v>
      </c>
      <c r="AB117" s="10" t="b">
        <v>0</v>
      </c>
      <c r="AC117" s="11" t="s">
        <v>50</v>
      </c>
      <c r="AD117" s="86" t="b">
        <v>0</v>
      </c>
      <c r="AE117" s="17">
        <v>130</v>
      </c>
      <c r="AF117" s="11" t="s">
        <v>380</v>
      </c>
      <c r="AG117" s="87" t="b">
        <v>0</v>
      </c>
      <c r="AH117" s="87" t="b">
        <v>0</v>
      </c>
      <c r="AI117" s="11" t="s">
        <v>373</v>
      </c>
      <c r="AJ117" s="11" t="s">
        <v>372</v>
      </c>
      <c r="AK117" s="11" t="s">
        <v>381</v>
      </c>
      <c r="AL117" s="11" t="s">
        <v>365</v>
      </c>
      <c r="AM117" s="11" t="s">
        <v>371</v>
      </c>
      <c r="AN117" s="11" t="s">
        <v>370</v>
      </c>
      <c r="AO117" s="11" t="s">
        <v>382</v>
      </c>
      <c r="AP117" s="11" t="s">
        <v>368</v>
      </c>
      <c r="AQ117" s="18" t="s">
        <v>369</v>
      </c>
      <c r="AR117" s="18" t="s">
        <v>381</v>
      </c>
    </row>
    <row r="118" spans="1:44" x14ac:dyDescent="0.35">
      <c r="A118" s="8">
        <v>100</v>
      </c>
      <c r="B118" s="8" t="b">
        <v>0</v>
      </c>
      <c r="C118" s="8" t="b">
        <v>1</v>
      </c>
      <c r="D118" s="8" t="b">
        <v>1</v>
      </c>
      <c r="E118" s="8" t="b">
        <v>0</v>
      </c>
      <c r="F118" s="8">
        <v>0</v>
      </c>
      <c r="G118" s="8">
        <v>85</v>
      </c>
      <c r="H118" s="8">
        <v>20</v>
      </c>
      <c r="I118" s="8">
        <v>4</v>
      </c>
      <c r="J118" s="8" t="b">
        <v>0</v>
      </c>
      <c r="K118" s="8" t="b">
        <v>0</v>
      </c>
      <c r="L118" s="8">
        <v>108</v>
      </c>
      <c r="M118" s="8"/>
      <c r="N118" s="19">
        <v>105</v>
      </c>
      <c r="O118" s="92" t="s">
        <v>703</v>
      </c>
      <c r="P118" s="8" t="s">
        <v>600</v>
      </c>
      <c r="Q118" s="17">
        <v>7</v>
      </c>
      <c r="R118" s="17">
        <v>6</v>
      </c>
      <c r="S118" s="17">
        <v>148</v>
      </c>
      <c r="T118" s="26">
        <v>0.68599033816425126</v>
      </c>
      <c r="U118" s="12" t="s">
        <v>451</v>
      </c>
      <c r="V118" s="12" t="s">
        <v>450</v>
      </c>
      <c r="W118" s="12" t="s">
        <v>451</v>
      </c>
      <c r="X118" s="85">
        <v>90683895</v>
      </c>
      <c r="Y118" s="85" t="b">
        <v>1</v>
      </c>
      <c r="Z118" s="8" t="s">
        <v>50</v>
      </c>
      <c r="AA118" s="8" t="b">
        <v>1</v>
      </c>
      <c r="AB118" s="10" t="b">
        <v>0</v>
      </c>
      <c r="AC118" s="11" t="s">
        <v>50</v>
      </c>
      <c r="AD118" s="86" t="b">
        <v>0</v>
      </c>
      <c r="AE118" s="17">
        <v>132</v>
      </c>
      <c r="AF118" s="11" t="s">
        <v>379</v>
      </c>
      <c r="AG118" s="87" t="b">
        <v>0</v>
      </c>
      <c r="AH118" s="87" t="b">
        <v>0</v>
      </c>
      <c r="AI118" s="11" t="s">
        <v>373</v>
      </c>
      <c r="AJ118" s="11" t="s">
        <v>372</v>
      </c>
      <c r="AK118" s="11" t="s">
        <v>381</v>
      </c>
      <c r="AL118" s="11" t="s">
        <v>365</v>
      </c>
      <c r="AM118" s="11" t="s">
        <v>371</v>
      </c>
      <c r="AN118" s="11" t="s">
        <v>370</v>
      </c>
      <c r="AO118" s="11" t="s">
        <v>382</v>
      </c>
      <c r="AP118" s="11" t="s">
        <v>376</v>
      </c>
      <c r="AQ118" s="18" t="s">
        <v>377</v>
      </c>
      <c r="AR118" s="18" t="s">
        <v>381</v>
      </c>
    </row>
    <row r="119" spans="1:44" s="9" customFormat="1" x14ac:dyDescent="0.35">
      <c r="A119" s="8">
        <v>1152</v>
      </c>
      <c r="B119" s="8" t="b">
        <v>0</v>
      </c>
      <c r="C119" s="8" t="b">
        <v>1</v>
      </c>
      <c r="D119" s="8" t="b">
        <v>1</v>
      </c>
      <c r="E119" s="8" t="b">
        <v>0</v>
      </c>
      <c r="F119" s="8">
        <v>0</v>
      </c>
      <c r="G119" s="8">
        <v>85</v>
      </c>
      <c r="H119" s="8">
        <v>24</v>
      </c>
      <c r="I119" s="8">
        <v>1</v>
      </c>
      <c r="J119" s="8" t="b">
        <v>1</v>
      </c>
      <c r="K119" s="8" t="b">
        <v>0</v>
      </c>
      <c r="L119" s="8">
        <v>109</v>
      </c>
      <c r="M119" s="8"/>
      <c r="N119" s="19">
        <v>109</v>
      </c>
      <c r="O119" s="92" t="s">
        <v>703</v>
      </c>
      <c r="P119" s="8" t="s">
        <v>625</v>
      </c>
      <c r="Q119" s="17">
        <v>6</v>
      </c>
      <c r="R119" s="17">
        <v>5</v>
      </c>
      <c r="S119" s="17">
        <v>147</v>
      </c>
      <c r="T119" s="26">
        <v>0.68599033816425126</v>
      </c>
      <c r="U119" s="12" t="s">
        <v>436</v>
      </c>
      <c r="V119" s="12" t="s">
        <v>450</v>
      </c>
      <c r="W119" s="12" t="s">
        <v>480</v>
      </c>
      <c r="X119" s="85">
        <v>1135389313</v>
      </c>
      <c r="Y119" s="85" t="b">
        <v>1</v>
      </c>
      <c r="Z119" s="8" t="s">
        <v>50</v>
      </c>
      <c r="AA119" s="8" t="b">
        <v>1</v>
      </c>
      <c r="AB119" s="10" t="b">
        <v>0</v>
      </c>
      <c r="AC119" s="11" t="s">
        <v>50</v>
      </c>
      <c r="AD119" s="86" t="b">
        <v>0</v>
      </c>
      <c r="AE119" s="17">
        <v>137</v>
      </c>
      <c r="AF119" s="11" t="s">
        <v>377</v>
      </c>
      <c r="AG119" s="87" t="b">
        <v>1</v>
      </c>
      <c r="AH119" s="87" t="b">
        <v>0</v>
      </c>
      <c r="AI119" s="11" t="s">
        <v>373</v>
      </c>
      <c r="AJ119" s="11" t="s">
        <v>372</v>
      </c>
      <c r="AK119" s="11" t="s">
        <v>381</v>
      </c>
      <c r="AL119" s="11" t="s">
        <v>365</v>
      </c>
      <c r="AM119" s="11" t="s">
        <v>371</v>
      </c>
      <c r="AN119" s="11" t="s">
        <v>370</v>
      </c>
      <c r="AO119" s="11" t="s">
        <v>378</v>
      </c>
      <c r="AP119" s="11" t="s">
        <v>376</v>
      </c>
      <c r="AQ119" s="18" t="s">
        <v>377</v>
      </c>
      <c r="AR119" s="18" t="s">
        <v>381</v>
      </c>
    </row>
    <row r="120" spans="1:44" x14ac:dyDescent="0.35">
      <c r="A120" s="8">
        <v>185</v>
      </c>
      <c r="B120" s="8" t="b">
        <v>0</v>
      </c>
      <c r="C120" s="8" t="b">
        <v>1</v>
      </c>
      <c r="D120" s="8" t="b">
        <v>1</v>
      </c>
      <c r="E120" s="8" t="b">
        <v>0</v>
      </c>
      <c r="F120" s="8">
        <v>0</v>
      </c>
      <c r="G120" s="8">
        <v>98</v>
      </c>
      <c r="H120" s="8">
        <v>11</v>
      </c>
      <c r="I120" s="8">
        <v>2</v>
      </c>
      <c r="J120" s="8" t="b">
        <v>1</v>
      </c>
      <c r="K120" s="8" t="b">
        <v>0</v>
      </c>
      <c r="L120" s="8">
        <v>110</v>
      </c>
      <c r="M120" s="8"/>
      <c r="N120" s="19">
        <v>109</v>
      </c>
      <c r="O120" s="92" t="s">
        <v>704</v>
      </c>
      <c r="P120" s="8" t="s">
        <v>624</v>
      </c>
      <c r="Q120" s="17">
        <v>7</v>
      </c>
      <c r="R120" s="17">
        <v>8</v>
      </c>
      <c r="S120" s="17">
        <v>147</v>
      </c>
      <c r="T120" s="26">
        <v>0.67149758454106279</v>
      </c>
      <c r="U120" s="12" t="s">
        <v>436</v>
      </c>
      <c r="V120" s="12" t="s">
        <v>437</v>
      </c>
      <c r="W120" s="12" t="s">
        <v>451</v>
      </c>
      <c r="X120" s="85">
        <v>229459490</v>
      </c>
      <c r="Y120" s="85" t="b">
        <v>1</v>
      </c>
      <c r="Z120" s="8" t="s">
        <v>50</v>
      </c>
      <c r="AA120" s="8" t="b">
        <v>1</v>
      </c>
      <c r="AB120" s="10" t="b">
        <v>0</v>
      </c>
      <c r="AC120" s="11" t="s">
        <v>50</v>
      </c>
      <c r="AD120" s="86" t="b">
        <v>0</v>
      </c>
      <c r="AE120" s="17">
        <v>126</v>
      </c>
      <c r="AF120" s="11" t="s">
        <v>374</v>
      </c>
      <c r="AG120" s="87" t="b">
        <v>0</v>
      </c>
      <c r="AH120" s="87" t="b">
        <v>0</v>
      </c>
      <c r="AI120" s="11" t="s">
        <v>373</v>
      </c>
      <c r="AJ120" s="11" t="s">
        <v>372</v>
      </c>
      <c r="AK120" s="11" t="s">
        <v>381</v>
      </c>
      <c r="AL120" s="11" t="s">
        <v>365</v>
      </c>
      <c r="AM120" s="11" t="s">
        <v>371</v>
      </c>
      <c r="AN120" s="11" t="s">
        <v>370</v>
      </c>
      <c r="AO120" s="11" t="s">
        <v>382</v>
      </c>
      <c r="AP120" s="11" t="s">
        <v>376</v>
      </c>
      <c r="AQ120" s="18" t="s">
        <v>377</v>
      </c>
      <c r="AR120" s="18" t="s">
        <v>381</v>
      </c>
    </row>
    <row r="121" spans="1:44" x14ac:dyDescent="0.35">
      <c r="A121" s="8">
        <v>251</v>
      </c>
      <c r="B121" s="8" t="b">
        <v>0</v>
      </c>
      <c r="C121" s="8" t="b">
        <v>1</v>
      </c>
      <c r="D121" s="8" t="b">
        <v>1</v>
      </c>
      <c r="E121" s="8" t="b">
        <v>0</v>
      </c>
      <c r="F121" s="8">
        <v>0</v>
      </c>
      <c r="G121" s="8">
        <v>110</v>
      </c>
      <c r="H121" s="8">
        <v>1</v>
      </c>
      <c r="I121" s="8">
        <v>1</v>
      </c>
      <c r="J121" s="8" t="b">
        <v>0</v>
      </c>
      <c r="K121" s="8" t="b">
        <v>0</v>
      </c>
      <c r="L121" s="8">
        <v>111</v>
      </c>
      <c r="M121" s="8"/>
      <c r="N121" s="19">
        <v>111</v>
      </c>
      <c r="O121" s="92" t="s">
        <v>50</v>
      </c>
      <c r="P121" s="8" t="s">
        <v>406</v>
      </c>
      <c r="Q121" s="17">
        <v>8</v>
      </c>
      <c r="R121" s="17">
        <v>8</v>
      </c>
      <c r="S121" s="17">
        <v>146</v>
      </c>
      <c r="T121" s="26">
        <v>0.66666666666666663</v>
      </c>
      <c r="U121" s="12" t="s">
        <v>436</v>
      </c>
      <c r="V121" s="12" t="s">
        <v>450</v>
      </c>
      <c r="W121" s="12" t="s">
        <v>451</v>
      </c>
      <c r="X121" s="85">
        <v>2040478914</v>
      </c>
      <c r="Y121" s="85" t="b">
        <v>1</v>
      </c>
      <c r="Z121" s="8" t="s">
        <v>50</v>
      </c>
      <c r="AA121" s="8" t="b">
        <v>1</v>
      </c>
      <c r="AB121" s="10" t="b">
        <v>0</v>
      </c>
      <c r="AC121" s="11" t="s">
        <v>50</v>
      </c>
      <c r="AD121" s="86" t="b">
        <v>0</v>
      </c>
      <c r="AE121" s="17">
        <v>130</v>
      </c>
      <c r="AF121" s="11" t="s">
        <v>375</v>
      </c>
      <c r="AG121" s="87" t="b">
        <v>0</v>
      </c>
      <c r="AH121" s="87" t="b">
        <v>0</v>
      </c>
      <c r="AI121" s="11" t="s">
        <v>373</v>
      </c>
      <c r="AJ121" s="11" t="s">
        <v>372</v>
      </c>
      <c r="AK121" s="11" t="s">
        <v>381</v>
      </c>
      <c r="AL121" s="11" t="s">
        <v>365</v>
      </c>
      <c r="AM121" s="11" t="s">
        <v>371</v>
      </c>
      <c r="AN121" s="11" t="s">
        <v>370</v>
      </c>
      <c r="AO121" s="11" t="s">
        <v>382</v>
      </c>
      <c r="AP121" s="11" t="s">
        <v>376</v>
      </c>
      <c r="AQ121" s="18" t="s">
        <v>369</v>
      </c>
      <c r="AR121" s="18" t="s">
        <v>381</v>
      </c>
    </row>
    <row r="122" spans="1:44" x14ac:dyDescent="0.35">
      <c r="A122" s="8">
        <v>67</v>
      </c>
      <c r="B122" s="8" t="b">
        <v>0</v>
      </c>
      <c r="C122" s="8" t="b">
        <v>1</v>
      </c>
      <c r="D122" s="8" t="b">
        <v>1</v>
      </c>
      <c r="E122" s="8" t="b">
        <v>0</v>
      </c>
      <c r="F122" s="8">
        <v>0</v>
      </c>
      <c r="G122" s="8">
        <v>110</v>
      </c>
      <c r="H122" s="8">
        <v>1</v>
      </c>
      <c r="I122" s="8">
        <v>2</v>
      </c>
      <c r="J122" s="8" t="b">
        <v>0</v>
      </c>
      <c r="K122" s="8" t="b">
        <v>0</v>
      </c>
      <c r="L122" s="8">
        <v>112</v>
      </c>
      <c r="M122" s="8"/>
      <c r="N122" s="19">
        <v>111</v>
      </c>
      <c r="O122" s="92" t="s">
        <v>50</v>
      </c>
      <c r="P122" s="8" t="s">
        <v>630</v>
      </c>
      <c r="Q122" s="17">
        <v>8</v>
      </c>
      <c r="R122" s="17">
        <v>8</v>
      </c>
      <c r="S122" s="17">
        <v>146</v>
      </c>
      <c r="T122" s="26">
        <v>0.66666666666666663</v>
      </c>
      <c r="U122" s="12" t="s">
        <v>436</v>
      </c>
      <c r="V122" s="12" t="s">
        <v>450</v>
      </c>
      <c r="W122" s="12" t="s">
        <v>451</v>
      </c>
      <c r="X122" s="85">
        <v>2023987961</v>
      </c>
      <c r="Y122" s="85" t="b">
        <v>0</v>
      </c>
      <c r="Z122" s="8" t="s">
        <v>50</v>
      </c>
      <c r="AA122" s="8" t="b">
        <v>1</v>
      </c>
      <c r="AB122" s="10" t="b">
        <v>0</v>
      </c>
      <c r="AC122" s="11" t="s">
        <v>50</v>
      </c>
      <c r="AD122" s="86" t="b">
        <v>0</v>
      </c>
      <c r="AE122" s="17">
        <v>131</v>
      </c>
      <c r="AF122" s="11" t="s">
        <v>375</v>
      </c>
      <c r="AG122" s="87" t="b">
        <v>0</v>
      </c>
      <c r="AH122" s="87" t="b">
        <v>0</v>
      </c>
      <c r="AI122" s="11" t="s">
        <v>373</v>
      </c>
      <c r="AJ122" s="11" t="s">
        <v>372</v>
      </c>
      <c r="AK122" s="11" t="s">
        <v>366</v>
      </c>
      <c r="AL122" s="11" t="s">
        <v>365</v>
      </c>
      <c r="AM122" s="11" t="s">
        <v>371</v>
      </c>
      <c r="AN122" s="11" t="s">
        <v>370</v>
      </c>
      <c r="AO122" s="11" t="s">
        <v>382</v>
      </c>
      <c r="AP122" s="11" t="s">
        <v>376</v>
      </c>
      <c r="AQ122" s="18" t="s">
        <v>369</v>
      </c>
      <c r="AR122" s="18" t="s">
        <v>374</v>
      </c>
    </row>
    <row r="123" spans="1:44" x14ac:dyDescent="0.35">
      <c r="A123" s="8">
        <v>225</v>
      </c>
      <c r="B123" s="8" t="b">
        <v>0</v>
      </c>
      <c r="C123" s="8" t="b">
        <v>1</v>
      </c>
      <c r="D123" s="8" t="b">
        <v>1</v>
      </c>
      <c r="E123" s="8" t="b">
        <v>0</v>
      </c>
      <c r="F123" s="8">
        <v>0</v>
      </c>
      <c r="G123" s="8">
        <v>107</v>
      </c>
      <c r="H123" s="8">
        <v>4</v>
      </c>
      <c r="I123" s="8">
        <v>3</v>
      </c>
      <c r="J123" s="8" t="b">
        <v>0</v>
      </c>
      <c r="K123" s="8" t="b">
        <v>0</v>
      </c>
      <c r="L123" s="8">
        <v>113</v>
      </c>
      <c r="M123" s="8"/>
      <c r="N123" s="19">
        <v>111</v>
      </c>
      <c r="O123" s="92" t="s">
        <v>50</v>
      </c>
      <c r="P123" s="8" t="s">
        <v>639</v>
      </c>
      <c r="Q123" s="17">
        <v>7</v>
      </c>
      <c r="R123" s="17">
        <v>7</v>
      </c>
      <c r="S123" s="17">
        <v>146</v>
      </c>
      <c r="T123" s="26">
        <v>0.67149758454106279</v>
      </c>
      <c r="U123" s="12" t="s">
        <v>436</v>
      </c>
      <c r="V123" s="12" t="s">
        <v>437</v>
      </c>
      <c r="W123" s="12" t="s">
        <v>451</v>
      </c>
      <c r="X123" s="85">
        <v>1793282298</v>
      </c>
      <c r="Y123" s="85" t="b">
        <v>1</v>
      </c>
      <c r="Z123" s="8" t="s">
        <v>50</v>
      </c>
      <c r="AA123" s="8" t="b">
        <v>1</v>
      </c>
      <c r="AB123" s="10" t="b">
        <v>0</v>
      </c>
      <c r="AC123" s="11" t="s">
        <v>50</v>
      </c>
      <c r="AD123" s="86" t="b">
        <v>0</v>
      </c>
      <c r="AE123" s="17">
        <v>130</v>
      </c>
      <c r="AF123" s="11" t="s">
        <v>370</v>
      </c>
      <c r="AG123" s="87" t="b">
        <v>1</v>
      </c>
      <c r="AH123" s="87" t="b">
        <v>1</v>
      </c>
      <c r="AI123" s="11" t="s">
        <v>373</v>
      </c>
      <c r="AJ123" s="11" t="s">
        <v>372</v>
      </c>
      <c r="AK123" s="11" t="s">
        <v>366</v>
      </c>
      <c r="AL123" s="11" t="s">
        <v>379</v>
      </c>
      <c r="AM123" s="11" t="s">
        <v>371</v>
      </c>
      <c r="AN123" s="11" t="s">
        <v>370</v>
      </c>
      <c r="AO123" s="11" t="s">
        <v>382</v>
      </c>
      <c r="AP123" s="11" t="s">
        <v>376</v>
      </c>
      <c r="AQ123" s="18" t="s">
        <v>369</v>
      </c>
      <c r="AR123" s="18" t="s">
        <v>374</v>
      </c>
    </row>
    <row r="124" spans="1:44" x14ac:dyDescent="0.35">
      <c r="A124" s="8">
        <v>156</v>
      </c>
      <c r="B124" s="8" t="b">
        <v>0</v>
      </c>
      <c r="C124" s="8" t="b">
        <v>1</v>
      </c>
      <c r="D124" s="8" t="b">
        <v>0</v>
      </c>
      <c r="E124" s="8" t="b">
        <v>1</v>
      </c>
      <c r="F124" s="8">
        <v>-1</v>
      </c>
      <c r="G124" s="8">
        <v>140</v>
      </c>
      <c r="H124" s="8">
        <v>-26</v>
      </c>
      <c r="I124" s="8">
        <v>1</v>
      </c>
      <c r="J124" s="8" t="b">
        <v>1</v>
      </c>
      <c r="K124" s="8" t="b">
        <v>0</v>
      </c>
      <c r="L124" s="8">
        <v>114</v>
      </c>
      <c r="M124" s="8"/>
      <c r="N124" s="19">
        <v>114</v>
      </c>
      <c r="O124" s="92" t="s">
        <v>426</v>
      </c>
      <c r="P124" s="8" t="s">
        <v>617</v>
      </c>
      <c r="Q124" s="17">
        <v>8</v>
      </c>
      <c r="R124" s="17">
        <v>7</v>
      </c>
      <c r="S124" s="17">
        <v>145</v>
      </c>
      <c r="T124" s="26">
        <v>0.66666666666666663</v>
      </c>
      <c r="U124" s="12" t="s">
        <v>451</v>
      </c>
      <c r="V124" s="12" t="s">
        <v>437</v>
      </c>
      <c r="W124" s="12" t="s">
        <v>451</v>
      </c>
      <c r="X124" s="85">
        <v>1181268859</v>
      </c>
      <c r="Y124" s="85" t="b">
        <v>1</v>
      </c>
      <c r="Z124" s="8" t="s">
        <v>50</v>
      </c>
      <c r="AA124" s="8" t="b">
        <v>1</v>
      </c>
      <c r="AB124" s="10" t="b">
        <v>0</v>
      </c>
      <c r="AC124" s="11" t="s">
        <v>50</v>
      </c>
      <c r="AD124" s="86" t="b">
        <v>0</v>
      </c>
      <c r="AE124" s="17">
        <v>122</v>
      </c>
      <c r="AF124" s="11" t="s">
        <v>373</v>
      </c>
      <c r="AG124" s="87" t="b">
        <v>1</v>
      </c>
      <c r="AH124" s="87" t="b">
        <v>1</v>
      </c>
      <c r="AI124" s="11" t="s">
        <v>373</v>
      </c>
      <c r="AJ124" s="11" t="s">
        <v>372</v>
      </c>
      <c r="AK124" s="11" t="s">
        <v>381</v>
      </c>
      <c r="AL124" s="11" t="s">
        <v>365</v>
      </c>
      <c r="AM124" s="11" t="s">
        <v>371</v>
      </c>
      <c r="AN124" s="11" t="s">
        <v>370</v>
      </c>
      <c r="AO124" s="11" t="s">
        <v>382</v>
      </c>
      <c r="AP124" s="11" t="s">
        <v>376</v>
      </c>
      <c r="AQ124" s="18" t="s">
        <v>369</v>
      </c>
      <c r="AR124" s="18" t="s">
        <v>381</v>
      </c>
    </row>
    <row r="125" spans="1:44" x14ac:dyDescent="0.35">
      <c r="A125" s="8">
        <v>215</v>
      </c>
      <c r="B125" s="8" t="b">
        <v>0</v>
      </c>
      <c r="C125" s="8" t="b">
        <v>1</v>
      </c>
      <c r="D125" s="8" t="b">
        <v>1</v>
      </c>
      <c r="E125" s="8" t="b">
        <v>0</v>
      </c>
      <c r="F125" s="8">
        <v>0</v>
      </c>
      <c r="G125" s="8">
        <v>107</v>
      </c>
      <c r="H125" s="8">
        <v>8</v>
      </c>
      <c r="I125" s="8">
        <v>1</v>
      </c>
      <c r="J125" s="8" t="b">
        <v>0</v>
      </c>
      <c r="K125" s="8" t="b">
        <v>0</v>
      </c>
      <c r="L125" s="8">
        <v>115</v>
      </c>
      <c r="M125" s="8"/>
      <c r="N125" s="19">
        <v>115</v>
      </c>
      <c r="O125" s="92" t="s">
        <v>50</v>
      </c>
      <c r="P125" s="8" t="s">
        <v>642</v>
      </c>
      <c r="Q125" s="17">
        <v>7</v>
      </c>
      <c r="R125" s="17">
        <v>6</v>
      </c>
      <c r="S125" s="17">
        <v>146</v>
      </c>
      <c r="T125" s="26">
        <v>0.67632850241545894</v>
      </c>
      <c r="U125" s="12" t="s">
        <v>436</v>
      </c>
      <c r="V125" s="12" t="s">
        <v>450</v>
      </c>
      <c r="W125" s="12" t="s">
        <v>451</v>
      </c>
      <c r="X125" s="85">
        <v>1122791115</v>
      </c>
      <c r="Y125" s="85" t="b">
        <v>1</v>
      </c>
      <c r="Z125" s="8" t="s">
        <v>50</v>
      </c>
      <c r="AA125" s="8" t="b">
        <v>1</v>
      </c>
      <c r="AB125" s="10" t="b">
        <v>0</v>
      </c>
      <c r="AC125" s="11" t="s">
        <v>50</v>
      </c>
      <c r="AD125" s="86" t="b">
        <v>0</v>
      </c>
      <c r="AE125" s="17">
        <v>130</v>
      </c>
      <c r="AF125" s="11" t="s">
        <v>378</v>
      </c>
      <c r="AG125" s="87" t="b">
        <v>1</v>
      </c>
      <c r="AH125" s="87" t="b">
        <v>0</v>
      </c>
      <c r="AI125" s="11" t="s">
        <v>373</v>
      </c>
      <c r="AJ125" s="11" t="s">
        <v>372</v>
      </c>
      <c r="AK125" s="11" t="s">
        <v>381</v>
      </c>
      <c r="AL125" s="11" t="s">
        <v>365</v>
      </c>
      <c r="AM125" s="11" t="s">
        <v>371</v>
      </c>
      <c r="AN125" s="11" t="s">
        <v>370</v>
      </c>
      <c r="AO125" s="11" t="s">
        <v>378</v>
      </c>
      <c r="AP125" s="11" t="s">
        <v>376</v>
      </c>
      <c r="AQ125" s="18" t="s">
        <v>369</v>
      </c>
      <c r="AR125" s="18" t="s">
        <v>381</v>
      </c>
    </row>
    <row r="126" spans="1:44" x14ac:dyDescent="0.35">
      <c r="A126" s="8">
        <v>58</v>
      </c>
      <c r="B126" s="8" t="b">
        <v>0</v>
      </c>
      <c r="C126" s="8" t="b">
        <v>1</v>
      </c>
      <c r="D126" s="8" t="b">
        <v>1</v>
      </c>
      <c r="E126" s="8" t="b">
        <v>0</v>
      </c>
      <c r="F126" s="8">
        <v>0</v>
      </c>
      <c r="G126" s="8">
        <v>110</v>
      </c>
      <c r="H126" s="8">
        <v>5</v>
      </c>
      <c r="I126" s="8">
        <v>2</v>
      </c>
      <c r="J126" s="8" t="b">
        <v>0</v>
      </c>
      <c r="K126" s="8" t="b">
        <v>0</v>
      </c>
      <c r="L126" s="8">
        <v>116</v>
      </c>
      <c r="M126" s="8"/>
      <c r="N126" s="19">
        <v>115</v>
      </c>
      <c r="O126" s="92" t="s">
        <v>50</v>
      </c>
      <c r="P126" s="8" t="s">
        <v>622</v>
      </c>
      <c r="Q126" s="17">
        <v>8</v>
      </c>
      <c r="R126" s="17">
        <v>6</v>
      </c>
      <c r="S126" s="17">
        <v>146</v>
      </c>
      <c r="T126" s="26">
        <v>0.67632850241545894</v>
      </c>
      <c r="U126" s="12" t="s">
        <v>451</v>
      </c>
      <c r="V126" s="12" t="s">
        <v>450</v>
      </c>
      <c r="W126" s="12" t="s">
        <v>451</v>
      </c>
      <c r="X126" s="85">
        <v>852764596</v>
      </c>
      <c r="Y126" s="85" t="b">
        <v>1</v>
      </c>
      <c r="Z126" s="8" t="s">
        <v>50</v>
      </c>
      <c r="AA126" s="8" t="b">
        <v>1</v>
      </c>
      <c r="AB126" s="10" t="b">
        <v>0</v>
      </c>
      <c r="AC126" s="11" t="s">
        <v>50</v>
      </c>
      <c r="AD126" s="86" t="b">
        <v>0</v>
      </c>
      <c r="AE126" s="17">
        <v>134</v>
      </c>
      <c r="AF126" s="11" t="s">
        <v>377</v>
      </c>
      <c r="AG126" s="87" t="b">
        <v>1</v>
      </c>
      <c r="AH126" s="87" t="b">
        <v>0</v>
      </c>
      <c r="AI126" s="11" t="s">
        <v>373</v>
      </c>
      <c r="AJ126" s="11" t="s">
        <v>372</v>
      </c>
      <c r="AK126" s="11" t="s">
        <v>366</v>
      </c>
      <c r="AL126" s="11" t="s">
        <v>365</v>
      </c>
      <c r="AM126" s="11" t="s">
        <v>371</v>
      </c>
      <c r="AN126" s="11" t="s">
        <v>370</v>
      </c>
      <c r="AO126" s="11" t="s">
        <v>382</v>
      </c>
      <c r="AP126" s="11" t="s">
        <v>376</v>
      </c>
      <c r="AQ126" s="18" t="s">
        <v>377</v>
      </c>
      <c r="AR126" s="18" t="s">
        <v>381</v>
      </c>
    </row>
    <row r="127" spans="1:44" s="9" customFormat="1" x14ac:dyDescent="0.35">
      <c r="A127" s="8">
        <v>197</v>
      </c>
      <c r="B127" s="8" t="b">
        <v>0</v>
      </c>
      <c r="C127" s="8" t="b">
        <v>1</v>
      </c>
      <c r="D127" s="8" t="b">
        <v>1</v>
      </c>
      <c r="E127" s="8" t="b">
        <v>0</v>
      </c>
      <c r="F127" s="8">
        <v>0</v>
      </c>
      <c r="G127" s="8">
        <v>110</v>
      </c>
      <c r="H127" s="8">
        <v>5</v>
      </c>
      <c r="I127" s="8">
        <v>3</v>
      </c>
      <c r="J127" s="8" t="b">
        <v>0</v>
      </c>
      <c r="K127" s="8" t="b">
        <v>0</v>
      </c>
      <c r="L127" s="8">
        <v>117</v>
      </c>
      <c r="M127" s="8"/>
      <c r="N127" s="19">
        <v>115</v>
      </c>
      <c r="O127" s="92" t="s">
        <v>50</v>
      </c>
      <c r="P127" s="8" t="s">
        <v>629</v>
      </c>
      <c r="Q127" s="17">
        <v>8</v>
      </c>
      <c r="R127" s="17">
        <v>8</v>
      </c>
      <c r="S127" s="17">
        <v>146</v>
      </c>
      <c r="T127" s="26">
        <v>0.66666666666666663</v>
      </c>
      <c r="U127" s="12" t="s">
        <v>451</v>
      </c>
      <c r="V127" s="12" t="s">
        <v>450</v>
      </c>
      <c r="W127" s="12" t="s">
        <v>438</v>
      </c>
      <c r="X127" s="85">
        <v>802685747</v>
      </c>
      <c r="Y127" s="85" t="b">
        <v>0</v>
      </c>
      <c r="Z127" s="8" t="s">
        <v>50</v>
      </c>
      <c r="AA127" s="8" t="b">
        <v>1</v>
      </c>
      <c r="AB127" s="10" t="b">
        <v>0</v>
      </c>
      <c r="AC127" s="11" t="s">
        <v>50</v>
      </c>
      <c r="AD127" s="86" t="b">
        <v>0</v>
      </c>
      <c r="AE127" s="17">
        <v>127</v>
      </c>
      <c r="AF127" s="11" t="s">
        <v>378</v>
      </c>
      <c r="AG127" s="87" t="b">
        <v>0</v>
      </c>
      <c r="AH127" s="87" t="b">
        <v>0</v>
      </c>
      <c r="AI127" s="11" t="s">
        <v>373</v>
      </c>
      <c r="AJ127" s="11" t="s">
        <v>372</v>
      </c>
      <c r="AK127" s="11" t="s">
        <v>366</v>
      </c>
      <c r="AL127" s="11" t="s">
        <v>365</v>
      </c>
      <c r="AM127" s="11" t="s">
        <v>371</v>
      </c>
      <c r="AN127" s="11" t="s">
        <v>370</v>
      </c>
      <c r="AO127" s="11" t="s">
        <v>382</v>
      </c>
      <c r="AP127" s="11" t="s">
        <v>376</v>
      </c>
      <c r="AQ127" s="18" t="s">
        <v>369</v>
      </c>
      <c r="AR127" s="18" t="s">
        <v>374</v>
      </c>
    </row>
    <row r="128" spans="1:44" s="9" customFormat="1" x14ac:dyDescent="0.35">
      <c r="A128" s="8">
        <v>61</v>
      </c>
      <c r="B128" s="8" t="b">
        <v>0</v>
      </c>
      <c r="C128" s="8" t="b">
        <v>1</v>
      </c>
      <c r="D128" s="8" t="b">
        <v>0</v>
      </c>
      <c r="E128" s="8" t="b">
        <v>1</v>
      </c>
      <c r="F128" s="8">
        <v>-1</v>
      </c>
      <c r="G128" s="8">
        <v>140</v>
      </c>
      <c r="H128" s="8">
        <v>-22</v>
      </c>
      <c r="I128" s="8">
        <v>1</v>
      </c>
      <c r="J128" s="8" t="b">
        <v>1</v>
      </c>
      <c r="K128" s="8" t="b">
        <v>0</v>
      </c>
      <c r="L128" s="8">
        <v>118</v>
      </c>
      <c r="M128" s="8"/>
      <c r="N128" s="19">
        <v>118</v>
      </c>
      <c r="O128" s="92" t="s">
        <v>426</v>
      </c>
      <c r="P128" s="8" t="s">
        <v>641</v>
      </c>
      <c r="Q128" s="17">
        <v>8</v>
      </c>
      <c r="R128" s="17">
        <v>7</v>
      </c>
      <c r="S128" s="17">
        <v>145</v>
      </c>
      <c r="T128" s="26">
        <v>0.66666666666666663</v>
      </c>
      <c r="U128" s="12" t="s">
        <v>451</v>
      </c>
      <c r="V128" s="12" t="s">
        <v>450</v>
      </c>
      <c r="W128" s="12" t="s">
        <v>438</v>
      </c>
      <c r="X128" s="85">
        <v>280888691</v>
      </c>
      <c r="Y128" s="85" t="b">
        <v>1</v>
      </c>
      <c r="Z128" s="8" t="s">
        <v>50</v>
      </c>
      <c r="AA128" s="8" t="b">
        <v>1</v>
      </c>
      <c r="AB128" s="10" t="b">
        <v>0</v>
      </c>
      <c r="AC128" s="11" t="s">
        <v>50</v>
      </c>
      <c r="AD128" s="86" t="b">
        <v>0</v>
      </c>
      <c r="AE128" s="17">
        <v>130</v>
      </c>
      <c r="AF128" s="11" t="s">
        <v>380</v>
      </c>
      <c r="AG128" s="87" t="b">
        <v>0</v>
      </c>
      <c r="AH128" s="87" t="b">
        <v>0</v>
      </c>
      <c r="AI128" s="11" t="s">
        <v>373</v>
      </c>
      <c r="AJ128" s="11" t="s">
        <v>372</v>
      </c>
      <c r="AK128" s="11" t="s">
        <v>381</v>
      </c>
      <c r="AL128" s="11" t="s">
        <v>365</v>
      </c>
      <c r="AM128" s="11" t="s">
        <v>371</v>
      </c>
      <c r="AN128" s="11" t="s">
        <v>370</v>
      </c>
      <c r="AO128" s="11" t="s">
        <v>382</v>
      </c>
      <c r="AP128" s="11" t="s">
        <v>376</v>
      </c>
      <c r="AQ128" s="18" t="s">
        <v>369</v>
      </c>
      <c r="AR128" s="18" t="s">
        <v>381</v>
      </c>
    </row>
    <row r="129" spans="1:44" x14ac:dyDescent="0.35">
      <c r="A129" s="8">
        <v>1416</v>
      </c>
      <c r="B129" s="8" t="b">
        <v>0</v>
      </c>
      <c r="C129" s="8" t="b">
        <v>1</v>
      </c>
      <c r="D129" s="8" t="b">
        <v>1</v>
      </c>
      <c r="E129" s="8" t="b">
        <v>0</v>
      </c>
      <c r="F129" s="8">
        <v>0</v>
      </c>
      <c r="G129" s="8">
        <v>114</v>
      </c>
      <c r="H129" s="8">
        <v>4</v>
      </c>
      <c r="I129" s="8">
        <v>2</v>
      </c>
      <c r="J129" s="8" t="b">
        <v>1</v>
      </c>
      <c r="K129" s="8" t="b">
        <v>0</v>
      </c>
      <c r="L129" s="8">
        <v>119</v>
      </c>
      <c r="M129" s="8"/>
      <c r="N129" s="19">
        <v>118</v>
      </c>
      <c r="O129" s="92" t="s">
        <v>50</v>
      </c>
      <c r="P129" s="8" t="s">
        <v>637</v>
      </c>
      <c r="Q129" s="17">
        <v>8</v>
      </c>
      <c r="R129" s="17">
        <v>8</v>
      </c>
      <c r="S129" s="17">
        <v>145</v>
      </c>
      <c r="T129" s="26">
        <v>0.66183574879227058</v>
      </c>
      <c r="U129" s="12" t="s">
        <v>451</v>
      </c>
      <c r="V129" s="12" t="s">
        <v>450</v>
      </c>
      <c r="W129" s="12" t="s">
        <v>480</v>
      </c>
      <c r="X129" s="85">
        <v>2004635746</v>
      </c>
      <c r="Y129" s="85" t="b">
        <v>1</v>
      </c>
      <c r="Z129" s="8" t="s">
        <v>50</v>
      </c>
      <c r="AA129" s="8" t="b">
        <v>1</v>
      </c>
      <c r="AB129" s="10" t="b">
        <v>0</v>
      </c>
      <c r="AC129" s="11" t="s">
        <v>50</v>
      </c>
      <c r="AD129" s="86" t="b">
        <v>0</v>
      </c>
      <c r="AE129" s="17">
        <v>125</v>
      </c>
      <c r="AF129" s="11" t="s">
        <v>375</v>
      </c>
      <c r="AG129" s="87" t="b">
        <v>0</v>
      </c>
      <c r="AH129" s="87" t="b">
        <v>0</v>
      </c>
      <c r="AI129" s="11" t="s">
        <v>373</v>
      </c>
      <c r="AJ129" s="11" t="s">
        <v>372</v>
      </c>
      <c r="AK129" s="11" t="s">
        <v>381</v>
      </c>
      <c r="AL129" s="11" t="s">
        <v>365</v>
      </c>
      <c r="AM129" s="11" t="s">
        <v>371</v>
      </c>
      <c r="AN129" s="11" t="s">
        <v>370</v>
      </c>
      <c r="AO129" s="11" t="s">
        <v>382</v>
      </c>
      <c r="AP129" s="11" t="s">
        <v>376</v>
      </c>
      <c r="AQ129" s="18" t="s">
        <v>369</v>
      </c>
      <c r="AR129" s="18" t="s">
        <v>381</v>
      </c>
    </row>
    <row r="130" spans="1:44" x14ac:dyDescent="0.35">
      <c r="A130" s="8">
        <v>243</v>
      </c>
      <c r="B130" s="8" t="b">
        <v>0</v>
      </c>
      <c r="C130" s="8" t="b">
        <v>1</v>
      </c>
      <c r="D130" s="8" t="b">
        <v>1</v>
      </c>
      <c r="E130" s="8" t="b">
        <v>0</v>
      </c>
      <c r="F130" s="8">
        <v>0</v>
      </c>
      <c r="G130" s="8">
        <v>98</v>
      </c>
      <c r="H130" s="8">
        <v>20</v>
      </c>
      <c r="I130" s="8">
        <v>3</v>
      </c>
      <c r="J130" s="8" t="b">
        <v>1</v>
      </c>
      <c r="K130" s="8" t="b">
        <v>0</v>
      </c>
      <c r="L130" s="8">
        <v>120</v>
      </c>
      <c r="M130" s="8"/>
      <c r="N130" s="19">
        <v>118</v>
      </c>
      <c r="O130" s="92" t="s">
        <v>703</v>
      </c>
      <c r="P130" s="8" t="s">
        <v>638</v>
      </c>
      <c r="Q130" s="17">
        <v>5</v>
      </c>
      <c r="R130" s="17">
        <v>7</v>
      </c>
      <c r="S130" s="17">
        <v>145</v>
      </c>
      <c r="T130" s="26">
        <v>0.66666666666666663</v>
      </c>
      <c r="U130" s="12" t="s">
        <v>436</v>
      </c>
      <c r="V130" s="12" t="s">
        <v>437</v>
      </c>
      <c r="W130" s="12" t="s">
        <v>438</v>
      </c>
      <c r="X130" s="85">
        <v>1538802100</v>
      </c>
      <c r="Y130" s="85" t="b">
        <v>1</v>
      </c>
      <c r="Z130" s="8" t="s">
        <v>50</v>
      </c>
      <c r="AA130" s="8" t="b">
        <v>1</v>
      </c>
      <c r="AB130" s="10" t="b">
        <v>0</v>
      </c>
      <c r="AC130" s="11" t="s">
        <v>50</v>
      </c>
      <c r="AD130" s="86" t="b">
        <v>0</v>
      </c>
      <c r="AE130" s="17">
        <v>130</v>
      </c>
      <c r="AF130" s="11" t="s">
        <v>378</v>
      </c>
      <c r="AG130" s="87" t="b">
        <v>1</v>
      </c>
      <c r="AH130" s="87" t="b">
        <v>0</v>
      </c>
      <c r="AI130" s="11" t="s">
        <v>373</v>
      </c>
      <c r="AJ130" s="11" t="s">
        <v>380</v>
      </c>
      <c r="AK130" s="11" t="s">
        <v>381</v>
      </c>
      <c r="AL130" s="11" t="s">
        <v>365</v>
      </c>
      <c r="AM130" s="11" t="s">
        <v>371</v>
      </c>
      <c r="AN130" s="11" t="s">
        <v>370</v>
      </c>
      <c r="AO130" s="11" t="s">
        <v>378</v>
      </c>
      <c r="AP130" s="11" t="s">
        <v>376</v>
      </c>
      <c r="AQ130" s="18" t="s">
        <v>369</v>
      </c>
      <c r="AR130" s="18" t="s">
        <v>374</v>
      </c>
    </row>
    <row r="131" spans="1:44" x14ac:dyDescent="0.35">
      <c r="A131" s="8">
        <v>103</v>
      </c>
      <c r="B131" s="8" t="b">
        <v>0</v>
      </c>
      <c r="C131" s="8" t="b">
        <v>1</v>
      </c>
      <c r="D131" s="8" t="b">
        <v>0</v>
      </c>
      <c r="E131" s="8" t="b">
        <v>1</v>
      </c>
      <c r="F131" s="8">
        <v>-1</v>
      </c>
      <c r="G131" s="8">
        <v>146</v>
      </c>
      <c r="H131" s="8">
        <v>-25</v>
      </c>
      <c r="I131" s="8">
        <v>1</v>
      </c>
      <c r="J131" s="8" t="b">
        <v>0</v>
      </c>
      <c r="K131" s="8" t="b">
        <v>0</v>
      </c>
      <c r="L131" s="8">
        <v>121</v>
      </c>
      <c r="M131" s="8"/>
      <c r="N131" s="19">
        <v>121</v>
      </c>
      <c r="O131" s="92" t="s">
        <v>426</v>
      </c>
      <c r="P131" s="8" t="s">
        <v>559</v>
      </c>
      <c r="Q131" s="17">
        <v>8</v>
      </c>
      <c r="R131" s="17">
        <v>7</v>
      </c>
      <c r="S131" s="17">
        <v>144</v>
      </c>
      <c r="T131" s="26">
        <v>0.66183574879227058</v>
      </c>
      <c r="U131" s="12" t="s">
        <v>451</v>
      </c>
      <c r="V131" s="12" t="s">
        <v>450</v>
      </c>
      <c r="W131" s="12" t="s">
        <v>451</v>
      </c>
      <c r="X131" s="85">
        <v>1463456613</v>
      </c>
      <c r="Y131" s="85" t="b">
        <v>1</v>
      </c>
      <c r="Z131" s="8" t="s">
        <v>50</v>
      </c>
      <c r="AA131" s="8" t="b">
        <v>1</v>
      </c>
      <c r="AB131" s="10" t="b">
        <v>0</v>
      </c>
      <c r="AC131" s="11" t="s">
        <v>50</v>
      </c>
      <c r="AD131" s="86" t="b">
        <v>0</v>
      </c>
      <c r="AE131" s="17">
        <v>133</v>
      </c>
      <c r="AF131" s="11" t="s">
        <v>373</v>
      </c>
      <c r="AG131" s="87" t="b">
        <v>1</v>
      </c>
      <c r="AH131" s="87" t="b">
        <v>1</v>
      </c>
      <c r="AI131" s="11" t="s">
        <v>373</v>
      </c>
      <c r="AJ131" s="11" t="s">
        <v>372</v>
      </c>
      <c r="AK131" s="11" t="s">
        <v>381</v>
      </c>
      <c r="AL131" s="11" t="s">
        <v>365</v>
      </c>
      <c r="AM131" s="11" t="s">
        <v>371</v>
      </c>
      <c r="AN131" s="11" t="s">
        <v>370</v>
      </c>
      <c r="AO131" s="11" t="s">
        <v>382</v>
      </c>
      <c r="AP131" s="11" t="s">
        <v>376</v>
      </c>
      <c r="AQ131" s="18" t="s">
        <v>369</v>
      </c>
      <c r="AR131" s="18" t="s">
        <v>381</v>
      </c>
    </row>
    <row r="132" spans="1:44" x14ac:dyDescent="0.35">
      <c r="A132" s="8">
        <v>48</v>
      </c>
      <c r="B132" s="8" t="b">
        <v>0</v>
      </c>
      <c r="C132" s="8" t="b">
        <v>1</v>
      </c>
      <c r="D132" s="8" t="b">
        <v>1</v>
      </c>
      <c r="E132" s="8" t="b">
        <v>0</v>
      </c>
      <c r="F132" s="8">
        <v>0</v>
      </c>
      <c r="G132" s="8">
        <v>114</v>
      </c>
      <c r="H132" s="8">
        <v>8</v>
      </c>
      <c r="I132" s="8">
        <v>1</v>
      </c>
      <c r="J132" s="8" t="b">
        <v>1</v>
      </c>
      <c r="K132" s="8" t="b">
        <v>0</v>
      </c>
      <c r="L132" s="8">
        <v>122</v>
      </c>
      <c r="M132" s="8"/>
      <c r="N132" s="19">
        <v>122</v>
      </c>
      <c r="O132" s="92" t="s">
        <v>50</v>
      </c>
      <c r="P132" s="8" t="s">
        <v>651</v>
      </c>
      <c r="Q132" s="17">
        <v>8</v>
      </c>
      <c r="R132" s="17">
        <v>8</v>
      </c>
      <c r="S132" s="17">
        <v>145</v>
      </c>
      <c r="T132" s="26">
        <v>0.66183574879227058</v>
      </c>
      <c r="U132" s="12" t="s">
        <v>436</v>
      </c>
      <c r="V132" s="12" t="s">
        <v>450</v>
      </c>
      <c r="W132" s="12" t="s">
        <v>438</v>
      </c>
      <c r="X132" s="85">
        <v>177692847</v>
      </c>
      <c r="Y132" s="85" t="b">
        <v>1</v>
      </c>
      <c r="Z132" s="8" t="s">
        <v>50</v>
      </c>
      <c r="AA132" s="8" t="b">
        <v>1</v>
      </c>
      <c r="AB132" s="10" t="b">
        <v>0</v>
      </c>
      <c r="AC132" s="11" t="s">
        <v>50</v>
      </c>
      <c r="AD132" s="86" t="b">
        <v>0</v>
      </c>
      <c r="AE132" s="17">
        <v>134</v>
      </c>
      <c r="AF132" s="11" t="s">
        <v>373</v>
      </c>
      <c r="AG132" s="87" t="b">
        <v>0</v>
      </c>
      <c r="AH132" s="87" t="b">
        <v>1</v>
      </c>
      <c r="AI132" s="11" t="s">
        <v>374</v>
      </c>
      <c r="AJ132" s="11" t="s">
        <v>372</v>
      </c>
      <c r="AK132" s="11" t="s">
        <v>381</v>
      </c>
      <c r="AL132" s="11" t="s">
        <v>365</v>
      </c>
      <c r="AM132" s="11" t="s">
        <v>371</v>
      </c>
      <c r="AN132" s="11" t="s">
        <v>370</v>
      </c>
      <c r="AO132" s="11" t="s">
        <v>382</v>
      </c>
      <c r="AP132" s="11" t="s">
        <v>368</v>
      </c>
      <c r="AQ132" s="18" t="s">
        <v>369</v>
      </c>
      <c r="AR132" s="18" t="s">
        <v>381</v>
      </c>
    </row>
    <row r="133" spans="1:44" s="9" customFormat="1" x14ac:dyDescent="0.35">
      <c r="A133" s="8">
        <v>41</v>
      </c>
      <c r="B133" s="8" t="b">
        <v>0</v>
      </c>
      <c r="C133" s="8" t="b">
        <v>1</v>
      </c>
      <c r="D133" s="8" t="b">
        <v>1</v>
      </c>
      <c r="E133" s="8" t="b">
        <v>0</v>
      </c>
      <c r="F133" s="8">
        <v>0</v>
      </c>
      <c r="G133" s="8">
        <v>114</v>
      </c>
      <c r="H133" s="8">
        <v>9</v>
      </c>
      <c r="I133" s="8">
        <v>1</v>
      </c>
      <c r="J133" s="8" t="b">
        <v>0</v>
      </c>
      <c r="K133" s="8" t="b">
        <v>0</v>
      </c>
      <c r="L133" s="8">
        <v>123</v>
      </c>
      <c r="M133" s="8"/>
      <c r="N133" s="19">
        <v>123</v>
      </c>
      <c r="O133" s="92" t="s">
        <v>50</v>
      </c>
      <c r="P133" s="8" t="s">
        <v>646</v>
      </c>
      <c r="Q133" s="17">
        <v>7</v>
      </c>
      <c r="R133" s="17">
        <v>7</v>
      </c>
      <c r="S133" s="17">
        <v>144</v>
      </c>
      <c r="T133" s="26">
        <v>0.66183574879227058</v>
      </c>
      <c r="U133" s="12" t="s">
        <v>451</v>
      </c>
      <c r="V133" s="12" t="s">
        <v>450</v>
      </c>
      <c r="W133" s="12" t="s">
        <v>438</v>
      </c>
      <c r="X133" s="85">
        <v>1666962620</v>
      </c>
      <c r="Y133" s="85" t="b">
        <v>1</v>
      </c>
      <c r="Z133" s="8" t="s">
        <v>50</v>
      </c>
      <c r="AA133" s="8" t="b">
        <v>1</v>
      </c>
      <c r="AB133" s="10" t="b">
        <v>0</v>
      </c>
      <c r="AC133" s="11" t="s">
        <v>50</v>
      </c>
      <c r="AD133" s="86" t="b">
        <v>0</v>
      </c>
      <c r="AE133" s="17">
        <v>130</v>
      </c>
      <c r="AF133" s="11" t="s">
        <v>377</v>
      </c>
      <c r="AG133" s="87" t="b">
        <v>1</v>
      </c>
      <c r="AH133" s="87" t="b">
        <v>0</v>
      </c>
      <c r="AI133" s="11" t="s">
        <v>373</v>
      </c>
      <c r="AJ133" s="11" t="s">
        <v>372</v>
      </c>
      <c r="AK133" s="11" t="s">
        <v>381</v>
      </c>
      <c r="AL133" s="11" t="s">
        <v>365</v>
      </c>
      <c r="AM133" s="11" t="s">
        <v>371</v>
      </c>
      <c r="AN133" s="11" t="s">
        <v>370</v>
      </c>
      <c r="AO133" s="11" t="s">
        <v>382</v>
      </c>
      <c r="AP133" s="11" t="s">
        <v>376</v>
      </c>
      <c r="AQ133" s="18" t="s">
        <v>377</v>
      </c>
      <c r="AR133" s="18" t="s">
        <v>381</v>
      </c>
    </row>
    <row r="134" spans="1:44" x14ac:dyDescent="0.35">
      <c r="A134" s="8">
        <v>34</v>
      </c>
      <c r="B134" s="8" t="b">
        <v>0</v>
      </c>
      <c r="C134" s="8" t="b">
        <v>1</v>
      </c>
      <c r="D134" s="8" t="b">
        <v>1</v>
      </c>
      <c r="E134" s="8" t="b">
        <v>0</v>
      </c>
      <c r="F134" s="8">
        <v>0</v>
      </c>
      <c r="G134" s="8">
        <v>118</v>
      </c>
      <c r="H134" s="8">
        <v>5</v>
      </c>
      <c r="I134" s="8">
        <v>2</v>
      </c>
      <c r="J134" s="8" t="b">
        <v>0</v>
      </c>
      <c r="K134" s="8" t="b">
        <v>0</v>
      </c>
      <c r="L134" s="8">
        <v>124</v>
      </c>
      <c r="M134" s="8"/>
      <c r="N134" s="19">
        <v>123</v>
      </c>
      <c r="O134" s="92" t="s">
        <v>50</v>
      </c>
      <c r="P134" s="8" t="s">
        <v>618</v>
      </c>
      <c r="Q134" s="17">
        <v>8</v>
      </c>
      <c r="R134" s="17">
        <v>6</v>
      </c>
      <c r="S134" s="17">
        <v>144</v>
      </c>
      <c r="T134" s="26">
        <v>0.66666666666666663</v>
      </c>
      <c r="U134" s="12" t="s">
        <v>451</v>
      </c>
      <c r="V134" s="12" t="s">
        <v>450</v>
      </c>
      <c r="W134" s="12" t="s">
        <v>438</v>
      </c>
      <c r="X134" s="85">
        <v>1369362709</v>
      </c>
      <c r="Y134" s="85" t="b">
        <v>1</v>
      </c>
      <c r="Z134" s="8" t="s">
        <v>50</v>
      </c>
      <c r="AA134" s="8" t="b">
        <v>1</v>
      </c>
      <c r="AB134" s="10" t="b">
        <v>0</v>
      </c>
      <c r="AC134" s="11" t="s">
        <v>50</v>
      </c>
      <c r="AD134" s="86" t="b">
        <v>0</v>
      </c>
      <c r="AE134" s="17">
        <v>115</v>
      </c>
      <c r="AF134" s="11" t="s">
        <v>373</v>
      </c>
      <c r="AG134" s="87" t="b">
        <v>1</v>
      </c>
      <c r="AH134" s="87" t="b">
        <v>1</v>
      </c>
      <c r="AI134" s="11" t="s">
        <v>373</v>
      </c>
      <c r="AJ134" s="11" t="s">
        <v>372</v>
      </c>
      <c r="AK134" s="11" t="s">
        <v>366</v>
      </c>
      <c r="AL134" s="11" t="s">
        <v>379</v>
      </c>
      <c r="AM134" s="11" t="s">
        <v>371</v>
      </c>
      <c r="AN134" s="11" t="s">
        <v>370</v>
      </c>
      <c r="AO134" s="11" t="s">
        <v>382</v>
      </c>
      <c r="AP134" s="11" t="s">
        <v>376</v>
      </c>
      <c r="AQ134" s="18" t="s">
        <v>369</v>
      </c>
      <c r="AR134" s="18" t="s">
        <v>381</v>
      </c>
    </row>
    <row r="135" spans="1:44" s="9" customFormat="1" x14ac:dyDescent="0.35">
      <c r="A135" s="8">
        <v>287</v>
      </c>
      <c r="B135" s="8" t="b">
        <v>0</v>
      </c>
      <c r="C135" s="8" t="b">
        <v>1</v>
      </c>
      <c r="D135" s="8" t="b">
        <v>0</v>
      </c>
      <c r="E135" s="8" t="b">
        <v>1</v>
      </c>
      <c r="F135" s="8">
        <v>-1</v>
      </c>
      <c r="G135" s="8">
        <v>150</v>
      </c>
      <c r="H135" s="8">
        <v>-25</v>
      </c>
      <c r="I135" s="8">
        <v>1</v>
      </c>
      <c r="J135" s="8" t="b">
        <v>1</v>
      </c>
      <c r="K135" s="8" t="b">
        <v>0</v>
      </c>
      <c r="L135" s="8">
        <v>125</v>
      </c>
      <c r="M135" s="8"/>
      <c r="N135" s="19">
        <v>125</v>
      </c>
      <c r="O135" s="92" t="s">
        <v>426</v>
      </c>
      <c r="P135" s="8" t="s">
        <v>571</v>
      </c>
      <c r="Q135" s="17">
        <v>8</v>
      </c>
      <c r="R135" s="17">
        <v>7</v>
      </c>
      <c r="S135" s="17">
        <v>143</v>
      </c>
      <c r="T135" s="26">
        <v>0.65700483091787443</v>
      </c>
      <c r="U135" s="12" t="s">
        <v>436</v>
      </c>
      <c r="V135" s="12" t="s">
        <v>450</v>
      </c>
      <c r="W135" s="12" t="s">
        <v>451</v>
      </c>
      <c r="X135" s="85">
        <v>1327594268</v>
      </c>
      <c r="Y135" s="85" t="b">
        <v>1</v>
      </c>
      <c r="Z135" s="8" t="s">
        <v>50</v>
      </c>
      <c r="AA135" s="8" t="b">
        <v>1</v>
      </c>
      <c r="AB135" s="10" t="b">
        <v>0</v>
      </c>
      <c r="AC135" s="11" t="s">
        <v>50</v>
      </c>
      <c r="AD135" s="86" t="b">
        <v>0</v>
      </c>
      <c r="AE135" s="17">
        <v>142</v>
      </c>
      <c r="AF135" s="11" t="s">
        <v>373</v>
      </c>
      <c r="AG135" s="87" t="b">
        <v>1</v>
      </c>
      <c r="AH135" s="87" t="b">
        <v>1</v>
      </c>
      <c r="AI135" s="11" t="s">
        <v>373</v>
      </c>
      <c r="AJ135" s="11" t="s">
        <v>372</v>
      </c>
      <c r="AK135" s="11" t="s">
        <v>381</v>
      </c>
      <c r="AL135" s="11" t="s">
        <v>365</v>
      </c>
      <c r="AM135" s="11" t="s">
        <v>371</v>
      </c>
      <c r="AN135" s="11" t="s">
        <v>370</v>
      </c>
      <c r="AO135" s="11" t="s">
        <v>382</v>
      </c>
      <c r="AP135" s="11" t="s">
        <v>376</v>
      </c>
      <c r="AQ135" s="18" t="s">
        <v>369</v>
      </c>
      <c r="AR135" s="18" t="s">
        <v>381</v>
      </c>
    </row>
    <row r="136" spans="1:44" x14ac:dyDescent="0.35">
      <c r="A136" s="8">
        <v>165</v>
      </c>
      <c r="B136" s="8" t="b">
        <v>0</v>
      </c>
      <c r="C136" s="8" t="b">
        <v>1</v>
      </c>
      <c r="D136" s="8" t="b">
        <v>1</v>
      </c>
      <c r="E136" s="8" t="b">
        <v>0</v>
      </c>
      <c r="F136" s="8">
        <v>0</v>
      </c>
      <c r="G136" s="8">
        <v>118</v>
      </c>
      <c r="H136" s="8">
        <v>8</v>
      </c>
      <c r="I136" s="8">
        <v>1</v>
      </c>
      <c r="J136" s="8" t="b">
        <v>0</v>
      </c>
      <c r="K136" s="8" t="b">
        <v>0</v>
      </c>
      <c r="L136" s="8">
        <v>126</v>
      </c>
      <c r="M136" s="8"/>
      <c r="N136" s="19">
        <v>126</v>
      </c>
      <c r="O136" s="92" t="s">
        <v>50</v>
      </c>
      <c r="P136" s="8" t="s">
        <v>613</v>
      </c>
      <c r="Q136" s="17">
        <v>8</v>
      </c>
      <c r="R136" s="17">
        <v>2</v>
      </c>
      <c r="S136" s="17">
        <v>144</v>
      </c>
      <c r="T136" s="26">
        <v>0.68599033816425126</v>
      </c>
      <c r="U136" s="12" t="s">
        <v>436</v>
      </c>
      <c r="V136" s="12" t="s">
        <v>450</v>
      </c>
      <c r="W136" s="12" t="s">
        <v>451</v>
      </c>
      <c r="X136" s="85">
        <v>966098600</v>
      </c>
      <c r="Y136" s="85" t="b">
        <v>1</v>
      </c>
      <c r="Z136" s="8" t="s">
        <v>50</v>
      </c>
      <c r="AA136" s="8" t="b">
        <v>1</v>
      </c>
      <c r="AB136" s="10" t="b">
        <v>0</v>
      </c>
      <c r="AC136" s="11" t="s">
        <v>50</v>
      </c>
      <c r="AD136" s="86" t="b">
        <v>0</v>
      </c>
      <c r="AE136" s="17">
        <v>146</v>
      </c>
      <c r="AF136" s="11" t="s">
        <v>373</v>
      </c>
      <c r="AG136" s="87" t="b">
        <v>1</v>
      </c>
      <c r="AH136" s="87" t="b">
        <v>1</v>
      </c>
      <c r="AI136" s="11" t="s">
        <v>373</v>
      </c>
      <c r="AJ136" s="11" t="s">
        <v>372</v>
      </c>
      <c r="AK136" s="11" t="s">
        <v>381</v>
      </c>
      <c r="AL136" s="11" t="s">
        <v>365</v>
      </c>
      <c r="AM136" s="11" t="s">
        <v>371</v>
      </c>
      <c r="AN136" s="11" t="s">
        <v>370</v>
      </c>
      <c r="AO136" s="11" t="s">
        <v>382</v>
      </c>
      <c r="AP136" s="11" t="s">
        <v>376</v>
      </c>
      <c r="AQ136" s="18" t="s">
        <v>369</v>
      </c>
      <c r="AR136" s="18" t="s">
        <v>381</v>
      </c>
    </row>
    <row r="137" spans="1:44" s="9" customFormat="1" x14ac:dyDescent="0.35">
      <c r="A137" s="8">
        <v>1440</v>
      </c>
      <c r="B137" s="8" t="b">
        <v>0</v>
      </c>
      <c r="C137" s="8" t="b">
        <v>1</v>
      </c>
      <c r="D137" s="8" t="b">
        <v>1</v>
      </c>
      <c r="E137" s="8" t="b">
        <v>0</v>
      </c>
      <c r="F137" s="8">
        <v>0</v>
      </c>
      <c r="G137" s="8">
        <v>122</v>
      </c>
      <c r="H137" s="8">
        <v>5</v>
      </c>
      <c r="I137" s="8">
        <v>1</v>
      </c>
      <c r="J137" s="8" t="b">
        <v>1</v>
      </c>
      <c r="K137" s="8" t="b">
        <v>0</v>
      </c>
      <c r="L137" s="8">
        <v>127</v>
      </c>
      <c r="M137" s="8"/>
      <c r="N137" s="19">
        <v>127</v>
      </c>
      <c r="O137" s="92" t="s">
        <v>50</v>
      </c>
      <c r="P137" s="8" t="s">
        <v>636</v>
      </c>
      <c r="Q137" s="17">
        <v>8</v>
      </c>
      <c r="R137" s="17">
        <v>4</v>
      </c>
      <c r="S137" s="17">
        <v>143</v>
      </c>
      <c r="T137" s="26">
        <v>0.67149758454106279</v>
      </c>
      <c r="U137" s="12" t="s">
        <v>436</v>
      </c>
      <c r="V137" s="12" t="s">
        <v>450</v>
      </c>
      <c r="W137" s="12" t="s">
        <v>480</v>
      </c>
      <c r="X137" s="85">
        <v>1310501401</v>
      </c>
      <c r="Y137" s="85" t="b">
        <v>0</v>
      </c>
      <c r="Z137" s="8" t="s">
        <v>50</v>
      </c>
      <c r="AA137" s="8" t="b">
        <v>1</v>
      </c>
      <c r="AB137" s="10" t="b">
        <v>0</v>
      </c>
      <c r="AC137" s="11" t="s">
        <v>50</v>
      </c>
      <c r="AD137" s="86" t="b">
        <v>0</v>
      </c>
      <c r="AE137" s="17">
        <v>136</v>
      </c>
      <c r="AF137" s="11" t="s">
        <v>376</v>
      </c>
      <c r="AG137" s="87" t="b">
        <v>1</v>
      </c>
      <c r="AH137" s="87" t="b">
        <v>0</v>
      </c>
      <c r="AI137" s="11" t="s">
        <v>373</v>
      </c>
      <c r="AJ137" s="11" t="s">
        <v>372</v>
      </c>
      <c r="AK137" s="11" t="s">
        <v>366</v>
      </c>
      <c r="AL137" s="11" t="s">
        <v>379</v>
      </c>
      <c r="AM137" s="11" t="s">
        <v>371</v>
      </c>
      <c r="AN137" s="11" t="s">
        <v>370</v>
      </c>
      <c r="AO137" s="11" t="s">
        <v>382</v>
      </c>
      <c r="AP137" s="11" t="s">
        <v>376</v>
      </c>
      <c r="AQ137" s="18" t="s">
        <v>369</v>
      </c>
      <c r="AR137" s="18" t="s">
        <v>381</v>
      </c>
    </row>
    <row r="138" spans="1:44" x14ac:dyDescent="0.35">
      <c r="A138" s="8">
        <v>1285</v>
      </c>
      <c r="B138" s="8" t="b">
        <v>0</v>
      </c>
      <c r="C138" s="8" t="b">
        <v>1</v>
      </c>
      <c r="D138" s="8" t="b">
        <v>0</v>
      </c>
      <c r="E138" s="8" t="b">
        <v>1</v>
      </c>
      <c r="F138" s="8">
        <v>-1</v>
      </c>
      <c r="G138" s="8">
        <v>146</v>
      </c>
      <c r="H138" s="8">
        <v>-18</v>
      </c>
      <c r="I138" s="8">
        <v>1</v>
      </c>
      <c r="J138" s="8" t="b">
        <v>0</v>
      </c>
      <c r="K138" s="8" t="b">
        <v>0</v>
      </c>
      <c r="L138" s="8">
        <v>128</v>
      </c>
      <c r="M138" s="8"/>
      <c r="N138" s="19">
        <v>128</v>
      </c>
      <c r="O138" s="92" t="s">
        <v>705</v>
      </c>
      <c r="P138" s="8" t="s">
        <v>560</v>
      </c>
      <c r="Q138" s="17">
        <v>7</v>
      </c>
      <c r="R138" s="17">
        <v>6</v>
      </c>
      <c r="S138" s="17">
        <v>142</v>
      </c>
      <c r="T138" s="26">
        <v>0.65700483091787443</v>
      </c>
      <c r="U138" s="12" t="s">
        <v>451</v>
      </c>
      <c r="V138" s="12" t="s">
        <v>450</v>
      </c>
      <c r="W138" s="12" t="s">
        <v>480</v>
      </c>
      <c r="X138" s="85">
        <v>951338198</v>
      </c>
      <c r="Y138" s="85" t="b">
        <v>1</v>
      </c>
      <c r="Z138" s="8" t="s">
        <v>50</v>
      </c>
      <c r="AA138" s="8" t="b">
        <v>1</v>
      </c>
      <c r="AB138" s="10" t="b">
        <v>0</v>
      </c>
      <c r="AC138" s="11" t="s">
        <v>50</v>
      </c>
      <c r="AD138" s="86" t="b">
        <v>0</v>
      </c>
      <c r="AE138" s="17">
        <v>131</v>
      </c>
      <c r="AF138" s="11" t="s">
        <v>373</v>
      </c>
      <c r="AG138" s="87" t="b">
        <v>1</v>
      </c>
      <c r="AH138" s="87" t="b">
        <v>1</v>
      </c>
      <c r="AI138" s="11" t="s">
        <v>373</v>
      </c>
      <c r="AJ138" s="11" t="s">
        <v>380</v>
      </c>
      <c r="AK138" s="11" t="s">
        <v>381</v>
      </c>
      <c r="AL138" s="11" t="s">
        <v>365</v>
      </c>
      <c r="AM138" s="11" t="s">
        <v>371</v>
      </c>
      <c r="AN138" s="11" t="s">
        <v>370</v>
      </c>
      <c r="AO138" s="11" t="s">
        <v>382</v>
      </c>
      <c r="AP138" s="11" t="s">
        <v>376</v>
      </c>
      <c r="AQ138" s="18" t="s">
        <v>369</v>
      </c>
      <c r="AR138" s="18" t="s">
        <v>381</v>
      </c>
    </row>
    <row r="139" spans="1:44" x14ac:dyDescent="0.35">
      <c r="A139" s="8">
        <v>40</v>
      </c>
      <c r="B139" s="8" t="b">
        <v>0</v>
      </c>
      <c r="C139" s="8" t="b">
        <v>1</v>
      </c>
      <c r="D139" s="8" t="b">
        <v>1</v>
      </c>
      <c r="E139" s="8" t="b">
        <v>0</v>
      </c>
      <c r="F139" s="8">
        <v>0</v>
      </c>
      <c r="G139" s="8">
        <v>118</v>
      </c>
      <c r="H139" s="8">
        <v>11</v>
      </c>
      <c r="I139" s="8">
        <v>1</v>
      </c>
      <c r="J139" s="8" t="b">
        <v>1</v>
      </c>
      <c r="K139" s="8" t="b">
        <v>0</v>
      </c>
      <c r="L139" s="8">
        <v>129</v>
      </c>
      <c r="M139" s="8"/>
      <c r="N139" s="19">
        <v>129</v>
      </c>
      <c r="O139" s="92" t="s">
        <v>704</v>
      </c>
      <c r="P139" s="8" t="s">
        <v>640</v>
      </c>
      <c r="Q139" s="17">
        <v>7</v>
      </c>
      <c r="R139" s="17">
        <v>5</v>
      </c>
      <c r="S139" s="17">
        <v>143</v>
      </c>
      <c r="T139" s="26">
        <v>0.66666666666666663</v>
      </c>
      <c r="U139" s="12" t="s">
        <v>436</v>
      </c>
      <c r="V139" s="12" t="s">
        <v>437</v>
      </c>
      <c r="W139" s="12" t="s">
        <v>451</v>
      </c>
      <c r="X139" s="85">
        <v>891621373</v>
      </c>
      <c r="Y139" s="85" t="b">
        <v>1</v>
      </c>
      <c r="Z139" s="8" t="s">
        <v>50</v>
      </c>
      <c r="AA139" s="8" t="b">
        <v>1</v>
      </c>
      <c r="AB139" s="10" t="b">
        <v>0</v>
      </c>
      <c r="AC139" s="11" t="s">
        <v>50</v>
      </c>
      <c r="AD139" s="86" t="b">
        <v>0</v>
      </c>
      <c r="AE139" s="17">
        <v>152</v>
      </c>
      <c r="AF139" s="11" t="s">
        <v>379</v>
      </c>
      <c r="AG139" s="87" t="b">
        <v>0</v>
      </c>
      <c r="AH139" s="87" t="b">
        <v>0</v>
      </c>
      <c r="AI139" s="11" t="s">
        <v>373</v>
      </c>
      <c r="AJ139" s="11" t="s">
        <v>380</v>
      </c>
      <c r="AK139" s="11" t="s">
        <v>366</v>
      </c>
      <c r="AL139" s="11" t="s">
        <v>365</v>
      </c>
      <c r="AM139" s="11" t="s">
        <v>371</v>
      </c>
      <c r="AN139" s="11" t="s">
        <v>370</v>
      </c>
      <c r="AO139" s="11" t="s">
        <v>382</v>
      </c>
      <c r="AP139" s="11" t="s">
        <v>376</v>
      </c>
      <c r="AQ139" s="18" t="s">
        <v>377</v>
      </c>
      <c r="AR139" s="18" t="s">
        <v>381</v>
      </c>
    </row>
    <row r="140" spans="1:44" x14ac:dyDescent="0.35">
      <c r="A140" s="8">
        <v>153</v>
      </c>
      <c r="B140" s="8" t="b">
        <v>0</v>
      </c>
      <c r="C140" s="8" t="b">
        <v>1</v>
      </c>
      <c r="D140" s="8" t="b">
        <v>1</v>
      </c>
      <c r="E140" s="8" t="b">
        <v>0</v>
      </c>
      <c r="F140" s="8">
        <v>0</v>
      </c>
      <c r="G140" s="8">
        <v>118</v>
      </c>
      <c r="H140" s="8">
        <v>11</v>
      </c>
      <c r="I140" s="8">
        <v>2</v>
      </c>
      <c r="J140" s="8" t="b">
        <v>1</v>
      </c>
      <c r="K140" s="8" t="b">
        <v>0</v>
      </c>
      <c r="L140" s="8">
        <v>130</v>
      </c>
      <c r="M140" s="8"/>
      <c r="N140" s="19">
        <v>129</v>
      </c>
      <c r="O140" s="92" t="s">
        <v>704</v>
      </c>
      <c r="P140" s="8" t="s">
        <v>417</v>
      </c>
      <c r="Q140" s="17">
        <v>7</v>
      </c>
      <c r="R140" s="17">
        <v>6</v>
      </c>
      <c r="S140" s="17">
        <v>143</v>
      </c>
      <c r="T140" s="26">
        <v>0.66183574879227058</v>
      </c>
      <c r="U140" s="12" t="s">
        <v>451</v>
      </c>
      <c r="V140" s="12" t="s">
        <v>450</v>
      </c>
      <c r="W140" s="12" t="s">
        <v>480</v>
      </c>
      <c r="X140" s="85">
        <v>354258365</v>
      </c>
      <c r="Y140" s="85" t="b">
        <v>0</v>
      </c>
      <c r="Z140" s="8" t="s">
        <v>50</v>
      </c>
      <c r="AA140" s="8" t="b">
        <v>1</v>
      </c>
      <c r="AB140" s="10" t="b">
        <v>0</v>
      </c>
      <c r="AC140" s="11" t="s">
        <v>50</v>
      </c>
      <c r="AD140" s="86" t="b">
        <v>0</v>
      </c>
      <c r="AE140" s="17">
        <v>134</v>
      </c>
      <c r="AF140" s="11" t="s">
        <v>374</v>
      </c>
      <c r="AG140" s="87" t="b">
        <v>1</v>
      </c>
      <c r="AH140" s="87" t="b">
        <v>0</v>
      </c>
      <c r="AI140" s="11" t="s">
        <v>374</v>
      </c>
      <c r="AJ140" s="11" t="s">
        <v>372</v>
      </c>
      <c r="AK140" s="11" t="s">
        <v>366</v>
      </c>
      <c r="AL140" s="11" t="s">
        <v>365</v>
      </c>
      <c r="AM140" s="11" t="s">
        <v>371</v>
      </c>
      <c r="AN140" s="11" t="s">
        <v>370</v>
      </c>
      <c r="AO140" s="11" t="s">
        <v>382</v>
      </c>
      <c r="AP140" s="11" t="s">
        <v>376</v>
      </c>
      <c r="AQ140" s="18" t="s">
        <v>369</v>
      </c>
      <c r="AR140" s="18" t="s">
        <v>374</v>
      </c>
    </row>
    <row r="141" spans="1:44" x14ac:dyDescent="0.35">
      <c r="A141" s="8">
        <v>297</v>
      </c>
      <c r="B141" s="8" t="b">
        <v>0</v>
      </c>
      <c r="C141" s="8" t="b">
        <v>1</v>
      </c>
      <c r="D141" s="8" t="b">
        <v>1</v>
      </c>
      <c r="E141" s="8" t="b">
        <v>0</v>
      </c>
      <c r="F141" s="8">
        <v>0</v>
      </c>
      <c r="G141" s="8">
        <v>127</v>
      </c>
      <c r="H141" s="8">
        <v>4</v>
      </c>
      <c r="I141" s="8">
        <v>1</v>
      </c>
      <c r="J141" s="8" t="b">
        <v>0</v>
      </c>
      <c r="K141" s="8" t="b">
        <v>0</v>
      </c>
      <c r="L141" s="8">
        <v>131</v>
      </c>
      <c r="M141" s="8"/>
      <c r="N141" s="19">
        <v>131</v>
      </c>
      <c r="O141" s="92" t="s">
        <v>50</v>
      </c>
      <c r="P141" s="8" t="s">
        <v>654</v>
      </c>
      <c r="Q141" s="17">
        <v>9</v>
      </c>
      <c r="R141" s="17">
        <v>7</v>
      </c>
      <c r="S141" s="17">
        <v>142</v>
      </c>
      <c r="T141" s="26">
        <v>0.65217391304347827</v>
      </c>
      <c r="U141" s="12" t="s">
        <v>436</v>
      </c>
      <c r="V141" s="12" t="s">
        <v>437</v>
      </c>
      <c r="W141" s="12" t="s">
        <v>438</v>
      </c>
      <c r="X141" s="85">
        <v>1846020116</v>
      </c>
      <c r="Y141" s="85" t="b">
        <v>1</v>
      </c>
      <c r="Z141" s="8" t="s">
        <v>50</v>
      </c>
      <c r="AA141" s="8" t="b">
        <v>1</v>
      </c>
      <c r="AB141" s="10" t="b">
        <v>0</v>
      </c>
      <c r="AC141" s="11" t="s">
        <v>50</v>
      </c>
      <c r="AD141" s="86" t="b">
        <v>0</v>
      </c>
      <c r="AE141" s="17">
        <v>127</v>
      </c>
      <c r="AF141" s="11" t="s">
        <v>380</v>
      </c>
      <c r="AG141" s="87" t="b">
        <v>0</v>
      </c>
      <c r="AH141" s="87" t="b">
        <v>0</v>
      </c>
      <c r="AI141" s="11" t="s">
        <v>373</v>
      </c>
      <c r="AJ141" s="11" t="s">
        <v>372</v>
      </c>
      <c r="AK141" s="11" t="s">
        <v>366</v>
      </c>
      <c r="AL141" s="11" t="s">
        <v>365</v>
      </c>
      <c r="AM141" s="11" t="s">
        <v>371</v>
      </c>
      <c r="AN141" s="11" t="s">
        <v>370</v>
      </c>
      <c r="AO141" s="11" t="s">
        <v>382</v>
      </c>
      <c r="AP141" s="11" t="s">
        <v>376</v>
      </c>
      <c r="AQ141" s="18" t="s">
        <v>369</v>
      </c>
      <c r="AR141" s="18" t="s">
        <v>381</v>
      </c>
    </row>
    <row r="142" spans="1:44" x14ac:dyDescent="0.35">
      <c r="A142" s="8">
        <v>72</v>
      </c>
      <c r="B142" s="8" t="b">
        <v>0</v>
      </c>
      <c r="C142" s="8" t="b">
        <v>1</v>
      </c>
      <c r="D142" s="8" t="b">
        <v>1</v>
      </c>
      <c r="E142" s="8" t="b">
        <v>0</v>
      </c>
      <c r="F142" s="8">
        <v>0</v>
      </c>
      <c r="G142" s="8">
        <v>123</v>
      </c>
      <c r="H142" s="8">
        <v>8</v>
      </c>
      <c r="I142" s="8">
        <v>2</v>
      </c>
      <c r="J142" s="8" t="b">
        <v>0</v>
      </c>
      <c r="K142" s="8" t="b">
        <v>0</v>
      </c>
      <c r="L142" s="8">
        <v>132</v>
      </c>
      <c r="M142" s="8"/>
      <c r="N142" s="19">
        <v>131</v>
      </c>
      <c r="O142" s="92" t="s">
        <v>50</v>
      </c>
      <c r="P142" s="8" t="s">
        <v>633</v>
      </c>
      <c r="Q142" s="17">
        <v>8</v>
      </c>
      <c r="R142" s="17">
        <v>6</v>
      </c>
      <c r="S142" s="17">
        <v>142</v>
      </c>
      <c r="T142" s="26">
        <v>0.65700483091787443</v>
      </c>
      <c r="U142" s="12" t="s">
        <v>436</v>
      </c>
      <c r="V142" s="12" t="s">
        <v>437</v>
      </c>
      <c r="W142" s="12" t="s">
        <v>438</v>
      </c>
      <c r="X142" s="85">
        <v>1246279988</v>
      </c>
      <c r="Y142" s="85" t="b">
        <v>1</v>
      </c>
      <c r="Z142" s="8" t="s">
        <v>50</v>
      </c>
      <c r="AA142" s="8" t="b">
        <v>1</v>
      </c>
      <c r="AB142" s="10" t="b">
        <v>0</v>
      </c>
      <c r="AC142" s="11" t="s">
        <v>50</v>
      </c>
      <c r="AD142" s="86" t="b">
        <v>0</v>
      </c>
      <c r="AE142" s="17">
        <v>132</v>
      </c>
      <c r="AF142" s="11" t="s">
        <v>380</v>
      </c>
      <c r="AG142" s="87" t="b">
        <v>0</v>
      </c>
      <c r="AH142" s="87" t="b">
        <v>0</v>
      </c>
      <c r="AI142" s="11" t="s">
        <v>373</v>
      </c>
      <c r="AJ142" s="11" t="s">
        <v>372</v>
      </c>
      <c r="AK142" s="11" t="s">
        <v>366</v>
      </c>
      <c r="AL142" s="11" t="s">
        <v>365</v>
      </c>
      <c r="AM142" s="11" t="s">
        <v>371</v>
      </c>
      <c r="AN142" s="11" t="s">
        <v>370</v>
      </c>
      <c r="AO142" s="11" t="s">
        <v>382</v>
      </c>
      <c r="AP142" s="11" t="s">
        <v>376</v>
      </c>
      <c r="AQ142" s="18" t="s">
        <v>377</v>
      </c>
      <c r="AR142" s="18" t="s">
        <v>381</v>
      </c>
    </row>
    <row r="143" spans="1:44" x14ac:dyDescent="0.35">
      <c r="A143" s="8">
        <v>199</v>
      </c>
      <c r="B143" s="8" t="b">
        <v>0</v>
      </c>
      <c r="C143" s="8" t="b">
        <v>1</v>
      </c>
      <c r="D143" s="8" t="b">
        <v>1</v>
      </c>
      <c r="E143" s="8" t="b">
        <v>0</v>
      </c>
      <c r="F143" s="8">
        <v>0</v>
      </c>
      <c r="G143" s="8">
        <v>123</v>
      </c>
      <c r="H143" s="8">
        <v>8</v>
      </c>
      <c r="I143" s="8">
        <v>3</v>
      </c>
      <c r="J143" s="8" t="b">
        <v>0</v>
      </c>
      <c r="K143" s="8" t="b">
        <v>0</v>
      </c>
      <c r="L143" s="8">
        <v>133</v>
      </c>
      <c r="M143" s="8"/>
      <c r="N143" s="19">
        <v>131</v>
      </c>
      <c r="O143" s="92" t="s">
        <v>50</v>
      </c>
      <c r="P143" s="8" t="s">
        <v>645</v>
      </c>
      <c r="Q143" s="17">
        <v>8</v>
      </c>
      <c r="R143" s="17">
        <v>5</v>
      </c>
      <c r="S143" s="17">
        <v>142</v>
      </c>
      <c r="T143" s="26">
        <v>0.66183574879227058</v>
      </c>
      <c r="U143" s="12" t="s">
        <v>436</v>
      </c>
      <c r="V143" s="12" t="s">
        <v>450</v>
      </c>
      <c r="W143" s="12" t="s">
        <v>451</v>
      </c>
      <c r="X143" s="85">
        <v>147851839</v>
      </c>
      <c r="Y143" s="85" t="b">
        <v>0</v>
      </c>
      <c r="Z143" s="8" t="s">
        <v>50</v>
      </c>
      <c r="AA143" s="8" t="b">
        <v>1</v>
      </c>
      <c r="AB143" s="10" t="b">
        <v>0</v>
      </c>
      <c r="AC143" s="11" t="s">
        <v>50</v>
      </c>
      <c r="AD143" s="86" t="b">
        <v>0</v>
      </c>
      <c r="AE143" s="17">
        <v>145</v>
      </c>
      <c r="AF143" s="11" t="s">
        <v>369</v>
      </c>
      <c r="AG143" s="87" t="b">
        <v>1</v>
      </c>
      <c r="AH143" s="87" t="b">
        <v>1</v>
      </c>
      <c r="AI143" s="11" t="s">
        <v>373</v>
      </c>
      <c r="AJ143" s="11" t="s">
        <v>372</v>
      </c>
      <c r="AK143" s="11" t="s">
        <v>381</v>
      </c>
      <c r="AL143" s="11" t="s">
        <v>365</v>
      </c>
      <c r="AM143" s="11" t="s">
        <v>371</v>
      </c>
      <c r="AN143" s="11" t="s">
        <v>370</v>
      </c>
      <c r="AO143" s="11" t="s">
        <v>378</v>
      </c>
      <c r="AP143" s="11" t="s">
        <v>368</v>
      </c>
      <c r="AQ143" s="18" t="s">
        <v>369</v>
      </c>
      <c r="AR143" s="18" t="s">
        <v>381</v>
      </c>
    </row>
    <row r="144" spans="1:44" x14ac:dyDescent="0.35">
      <c r="A144" s="8">
        <v>60</v>
      </c>
      <c r="B144" s="8" t="b">
        <v>0</v>
      </c>
      <c r="C144" s="8" t="b">
        <v>1</v>
      </c>
      <c r="D144" s="8" t="b">
        <v>1</v>
      </c>
      <c r="E144" s="8" t="b">
        <v>0</v>
      </c>
      <c r="F144" s="8">
        <v>0</v>
      </c>
      <c r="G144" s="8">
        <v>123</v>
      </c>
      <c r="H144" s="8">
        <v>11</v>
      </c>
      <c r="I144" s="8">
        <v>1</v>
      </c>
      <c r="J144" s="8" t="b">
        <v>1</v>
      </c>
      <c r="K144" s="8" t="b">
        <v>0</v>
      </c>
      <c r="L144" s="8">
        <v>134</v>
      </c>
      <c r="M144" s="8"/>
      <c r="N144" s="19">
        <v>134</v>
      </c>
      <c r="O144" s="92" t="s">
        <v>704</v>
      </c>
      <c r="P144" s="8" t="s">
        <v>652</v>
      </c>
      <c r="Q144" s="17">
        <v>7</v>
      </c>
      <c r="R144" s="17">
        <v>6</v>
      </c>
      <c r="S144" s="17">
        <v>141</v>
      </c>
      <c r="T144" s="26">
        <v>0.65217391304347827</v>
      </c>
      <c r="U144" s="12" t="s">
        <v>436</v>
      </c>
      <c r="V144" s="12" t="s">
        <v>450</v>
      </c>
      <c r="W144" s="12" t="s">
        <v>438</v>
      </c>
      <c r="X144" s="85">
        <v>1673589230</v>
      </c>
      <c r="Y144" s="85" t="b">
        <v>0</v>
      </c>
      <c r="Z144" s="8" t="s">
        <v>50</v>
      </c>
      <c r="AA144" s="8" t="b">
        <v>1</v>
      </c>
      <c r="AB144" s="10" t="b">
        <v>0</v>
      </c>
      <c r="AC144" s="11" t="s">
        <v>50</v>
      </c>
      <c r="AD144" s="86" t="b">
        <v>0</v>
      </c>
      <c r="AE144" s="17">
        <v>124</v>
      </c>
      <c r="AF144" s="11" t="s">
        <v>375</v>
      </c>
      <c r="AG144" s="87" t="b">
        <v>1</v>
      </c>
      <c r="AH144" s="87" t="b">
        <v>0</v>
      </c>
      <c r="AI144" s="11" t="s">
        <v>373</v>
      </c>
      <c r="AJ144" s="11" t="s">
        <v>372</v>
      </c>
      <c r="AK144" s="11" t="s">
        <v>366</v>
      </c>
      <c r="AL144" s="11" t="s">
        <v>365</v>
      </c>
      <c r="AM144" s="11" t="s">
        <v>375</v>
      </c>
      <c r="AN144" s="11" t="s">
        <v>370</v>
      </c>
      <c r="AO144" s="11" t="s">
        <v>382</v>
      </c>
      <c r="AP144" s="11" t="s">
        <v>376</v>
      </c>
      <c r="AQ144" s="18" t="s">
        <v>377</v>
      </c>
      <c r="AR144" s="18" t="s">
        <v>381</v>
      </c>
    </row>
    <row r="145" spans="1:44" x14ac:dyDescent="0.35">
      <c r="A145" s="8">
        <v>36</v>
      </c>
      <c r="B145" s="8" t="b">
        <v>0</v>
      </c>
      <c r="C145" s="8" t="b">
        <v>1</v>
      </c>
      <c r="D145" s="8" t="b">
        <v>0</v>
      </c>
      <c r="E145" s="8" t="b">
        <v>1</v>
      </c>
      <c r="F145" s="8">
        <v>-1</v>
      </c>
      <c r="G145" s="8">
        <v>146</v>
      </c>
      <c r="H145" s="8">
        <v>-11</v>
      </c>
      <c r="I145" s="8">
        <v>1</v>
      </c>
      <c r="J145" s="8" t="b">
        <v>0</v>
      </c>
      <c r="K145" s="8" t="b">
        <v>0</v>
      </c>
      <c r="L145" s="8">
        <v>135</v>
      </c>
      <c r="M145" s="8"/>
      <c r="N145" s="19">
        <v>135</v>
      </c>
      <c r="O145" s="92" t="s">
        <v>705</v>
      </c>
      <c r="P145" s="8" t="s">
        <v>635</v>
      </c>
      <c r="Q145" s="17">
        <v>6</v>
      </c>
      <c r="R145" s="17">
        <v>5</v>
      </c>
      <c r="S145" s="17">
        <v>140</v>
      </c>
      <c r="T145" s="26">
        <v>0.65217391304347827</v>
      </c>
      <c r="U145" s="12" t="s">
        <v>436</v>
      </c>
      <c r="V145" s="12" t="s">
        <v>437</v>
      </c>
      <c r="W145" s="12" t="s">
        <v>438</v>
      </c>
      <c r="X145" s="85">
        <v>1633739710</v>
      </c>
      <c r="Y145" s="85" t="b">
        <v>1</v>
      </c>
      <c r="Z145" s="8" t="s">
        <v>50</v>
      </c>
      <c r="AA145" s="8" t="b">
        <v>1</v>
      </c>
      <c r="AB145" s="10" t="b">
        <v>0</v>
      </c>
      <c r="AC145" s="11" t="s">
        <v>50</v>
      </c>
      <c r="AD145" s="86" t="b">
        <v>0</v>
      </c>
      <c r="AE145" s="17">
        <v>129</v>
      </c>
      <c r="AF145" s="11" t="s">
        <v>375</v>
      </c>
      <c r="AG145" s="87" t="b">
        <v>0</v>
      </c>
      <c r="AH145" s="87" t="b">
        <v>0</v>
      </c>
      <c r="AI145" s="11" t="s">
        <v>373</v>
      </c>
      <c r="AJ145" s="11" t="s">
        <v>372</v>
      </c>
      <c r="AK145" s="11" t="s">
        <v>381</v>
      </c>
      <c r="AL145" s="11" t="s">
        <v>365</v>
      </c>
      <c r="AM145" s="11" t="s">
        <v>371</v>
      </c>
      <c r="AN145" s="11" t="s">
        <v>370</v>
      </c>
      <c r="AO145" s="11" t="s">
        <v>378</v>
      </c>
      <c r="AP145" s="11" t="s">
        <v>376</v>
      </c>
      <c r="AQ145" s="18" t="s">
        <v>377</v>
      </c>
      <c r="AR145" s="18" t="s">
        <v>381</v>
      </c>
    </row>
    <row r="146" spans="1:44" x14ac:dyDescent="0.35">
      <c r="A146" s="8">
        <v>1426</v>
      </c>
      <c r="B146" s="8" t="b">
        <v>0</v>
      </c>
      <c r="C146" s="8" t="b">
        <v>1</v>
      </c>
      <c r="D146" s="8" t="b">
        <v>1</v>
      </c>
      <c r="E146" s="8" t="b">
        <v>0</v>
      </c>
      <c r="F146" s="8">
        <v>0</v>
      </c>
      <c r="G146" s="8">
        <v>127</v>
      </c>
      <c r="H146" s="8">
        <v>9</v>
      </c>
      <c r="I146" s="8">
        <v>1</v>
      </c>
      <c r="J146" s="8" t="b">
        <v>1</v>
      </c>
      <c r="K146" s="8" t="b">
        <v>0</v>
      </c>
      <c r="L146" s="8">
        <v>136</v>
      </c>
      <c r="M146" s="8"/>
      <c r="N146" s="19">
        <v>136</v>
      </c>
      <c r="O146" s="92" t="s">
        <v>50</v>
      </c>
      <c r="P146" s="8" t="s">
        <v>656</v>
      </c>
      <c r="Q146" s="17">
        <v>8</v>
      </c>
      <c r="R146" s="17">
        <v>6</v>
      </c>
      <c r="S146" s="17">
        <v>141</v>
      </c>
      <c r="T146" s="26">
        <v>0.65217391304347827</v>
      </c>
      <c r="U146" s="12" t="s">
        <v>436</v>
      </c>
      <c r="V146" s="12" t="s">
        <v>450</v>
      </c>
      <c r="W146" s="12" t="s">
        <v>480</v>
      </c>
      <c r="X146" s="85">
        <v>1247409356</v>
      </c>
      <c r="Y146" s="85" t="b">
        <v>0</v>
      </c>
      <c r="Z146" s="8" t="s">
        <v>50</v>
      </c>
      <c r="AA146" s="8" t="b">
        <v>1</v>
      </c>
      <c r="AB146" s="10" t="b">
        <v>0</v>
      </c>
      <c r="AC146" s="11" t="s">
        <v>50</v>
      </c>
      <c r="AD146" s="86" t="b">
        <v>0</v>
      </c>
      <c r="AE146" s="17">
        <v>136</v>
      </c>
      <c r="AF146" s="11" t="s">
        <v>366</v>
      </c>
      <c r="AG146" s="87" t="b">
        <v>1</v>
      </c>
      <c r="AH146" s="87" t="b">
        <v>1</v>
      </c>
      <c r="AI146" s="11" t="s">
        <v>373</v>
      </c>
      <c r="AJ146" s="11" t="s">
        <v>372</v>
      </c>
      <c r="AK146" s="11" t="s">
        <v>366</v>
      </c>
      <c r="AL146" s="11" t="s">
        <v>365</v>
      </c>
      <c r="AM146" s="11" t="s">
        <v>371</v>
      </c>
      <c r="AN146" s="11" t="s">
        <v>370</v>
      </c>
      <c r="AO146" s="11" t="s">
        <v>382</v>
      </c>
      <c r="AP146" s="11" t="s">
        <v>376</v>
      </c>
      <c r="AQ146" s="18" t="s">
        <v>369</v>
      </c>
      <c r="AR146" s="18" t="s">
        <v>374</v>
      </c>
    </row>
    <row r="147" spans="1:44" x14ac:dyDescent="0.35">
      <c r="A147" s="8">
        <v>81</v>
      </c>
      <c r="B147" s="8" t="b">
        <v>0</v>
      </c>
      <c r="C147" s="8" t="b">
        <v>1</v>
      </c>
      <c r="D147" s="8" t="b">
        <v>1</v>
      </c>
      <c r="E147" s="8" t="b">
        <v>0</v>
      </c>
      <c r="F147" s="8">
        <v>0</v>
      </c>
      <c r="G147" s="8">
        <v>127</v>
      </c>
      <c r="H147" s="8">
        <v>10</v>
      </c>
      <c r="I147" s="8">
        <v>1</v>
      </c>
      <c r="J147" s="8" t="b">
        <v>0</v>
      </c>
      <c r="K147" s="8" t="b">
        <v>0</v>
      </c>
      <c r="L147" s="8">
        <v>137</v>
      </c>
      <c r="M147" s="8"/>
      <c r="N147" s="19">
        <v>137</v>
      </c>
      <c r="O147" s="92" t="s">
        <v>704</v>
      </c>
      <c r="P147" s="8" t="s">
        <v>667</v>
      </c>
      <c r="Q147" s="17">
        <v>7</v>
      </c>
      <c r="R147" s="17">
        <v>8</v>
      </c>
      <c r="S147" s="17">
        <v>140</v>
      </c>
      <c r="T147" s="26">
        <v>0.6376811594202898</v>
      </c>
      <c r="U147" s="12" t="s">
        <v>451</v>
      </c>
      <c r="V147" s="12" t="s">
        <v>437</v>
      </c>
      <c r="W147" s="12" t="s">
        <v>438</v>
      </c>
      <c r="X147" s="85">
        <v>2032735419</v>
      </c>
      <c r="Y147" s="85" t="b">
        <v>1</v>
      </c>
      <c r="Z147" s="8" t="s">
        <v>50</v>
      </c>
      <c r="AA147" s="8" t="b">
        <v>1</v>
      </c>
      <c r="AB147" s="10" t="b">
        <v>0</v>
      </c>
      <c r="AC147" s="11" t="s">
        <v>50</v>
      </c>
      <c r="AD147" s="86" t="b">
        <v>0</v>
      </c>
      <c r="AE147" s="17">
        <v>124</v>
      </c>
      <c r="AF147" s="11" t="s">
        <v>377</v>
      </c>
      <c r="AG147" s="87" t="b">
        <v>1</v>
      </c>
      <c r="AH147" s="87" t="b">
        <v>0</v>
      </c>
      <c r="AI147" s="11" t="s">
        <v>373</v>
      </c>
      <c r="AJ147" s="11" t="s">
        <v>372</v>
      </c>
      <c r="AK147" s="11" t="s">
        <v>381</v>
      </c>
      <c r="AL147" s="11" t="s">
        <v>365</v>
      </c>
      <c r="AM147" s="11" t="s">
        <v>371</v>
      </c>
      <c r="AN147" s="11" t="s">
        <v>370</v>
      </c>
      <c r="AO147" s="11" t="s">
        <v>382</v>
      </c>
      <c r="AP147" s="11" t="s">
        <v>376</v>
      </c>
      <c r="AQ147" s="18" t="s">
        <v>377</v>
      </c>
      <c r="AR147" s="18" t="s">
        <v>381</v>
      </c>
    </row>
    <row r="148" spans="1:44" x14ac:dyDescent="0.35">
      <c r="A148" s="8">
        <v>296</v>
      </c>
      <c r="B148" s="8" t="b">
        <v>0</v>
      </c>
      <c r="C148" s="8" t="b">
        <v>1</v>
      </c>
      <c r="D148" s="8" t="b">
        <v>1</v>
      </c>
      <c r="E148" s="8" t="b">
        <v>0</v>
      </c>
      <c r="F148" s="8">
        <v>0</v>
      </c>
      <c r="G148" s="8">
        <v>127</v>
      </c>
      <c r="H148" s="8">
        <v>10</v>
      </c>
      <c r="I148" s="8">
        <v>2</v>
      </c>
      <c r="J148" s="8" t="b">
        <v>0</v>
      </c>
      <c r="K148" s="8" t="b">
        <v>0</v>
      </c>
      <c r="L148" s="8">
        <v>138</v>
      </c>
      <c r="M148" s="8"/>
      <c r="N148" s="19">
        <v>137</v>
      </c>
      <c r="O148" s="92" t="s">
        <v>704</v>
      </c>
      <c r="P148" s="8" t="s">
        <v>659</v>
      </c>
      <c r="Q148" s="17">
        <v>7</v>
      </c>
      <c r="R148" s="17">
        <v>9</v>
      </c>
      <c r="S148" s="17">
        <v>140</v>
      </c>
      <c r="T148" s="26">
        <v>0.63285024154589375</v>
      </c>
      <c r="U148" s="12" t="s">
        <v>451</v>
      </c>
      <c r="V148" s="12" t="s">
        <v>450</v>
      </c>
      <c r="W148" s="12" t="s">
        <v>451</v>
      </c>
      <c r="X148" s="85">
        <v>1301845053</v>
      </c>
      <c r="Y148" s="85" t="b">
        <v>1</v>
      </c>
      <c r="Z148" s="8" t="s">
        <v>50</v>
      </c>
      <c r="AA148" s="8" t="b">
        <v>1</v>
      </c>
      <c r="AB148" s="10" t="b">
        <v>0</v>
      </c>
      <c r="AC148" s="11" t="s">
        <v>50</v>
      </c>
      <c r="AD148" s="86" t="b">
        <v>0</v>
      </c>
      <c r="AE148" s="17">
        <v>130</v>
      </c>
      <c r="AF148" s="11" t="s">
        <v>375</v>
      </c>
      <c r="AG148" s="87" t="b">
        <v>0</v>
      </c>
      <c r="AH148" s="87" t="b">
        <v>0</v>
      </c>
      <c r="AI148" s="11" t="s">
        <v>373</v>
      </c>
      <c r="AJ148" s="11" t="s">
        <v>372</v>
      </c>
      <c r="AK148" s="11" t="s">
        <v>381</v>
      </c>
      <c r="AL148" s="11" t="s">
        <v>365</v>
      </c>
      <c r="AM148" s="11" t="s">
        <v>371</v>
      </c>
      <c r="AN148" s="11" t="s">
        <v>370</v>
      </c>
      <c r="AO148" s="11" t="s">
        <v>382</v>
      </c>
      <c r="AP148" s="11" t="s">
        <v>376</v>
      </c>
      <c r="AQ148" s="18" t="s">
        <v>377</v>
      </c>
      <c r="AR148" s="18" t="s">
        <v>381</v>
      </c>
    </row>
    <row r="149" spans="1:44" x14ac:dyDescent="0.35">
      <c r="A149" s="8">
        <v>218</v>
      </c>
      <c r="B149" s="8" t="b">
        <v>0</v>
      </c>
      <c r="C149" s="8" t="b">
        <v>1</v>
      </c>
      <c r="D149" s="8" t="b">
        <v>1</v>
      </c>
      <c r="E149" s="8" t="b">
        <v>0</v>
      </c>
      <c r="F149" s="8">
        <v>0</v>
      </c>
      <c r="G149" s="8">
        <v>127</v>
      </c>
      <c r="H149" s="8">
        <v>10</v>
      </c>
      <c r="I149" s="8">
        <v>3</v>
      </c>
      <c r="J149" s="8" t="b">
        <v>0</v>
      </c>
      <c r="K149" s="8" t="b">
        <v>0</v>
      </c>
      <c r="L149" s="8">
        <v>139</v>
      </c>
      <c r="M149" s="8"/>
      <c r="N149" s="19">
        <v>137</v>
      </c>
      <c r="O149" s="92" t="s">
        <v>704</v>
      </c>
      <c r="P149" s="8" t="s">
        <v>658</v>
      </c>
      <c r="Q149" s="17">
        <v>7</v>
      </c>
      <c r="R149" s="17">
        <v>6</v>
      </c>
      <c r="S149" s="17">
        <v>140</v>
      </c>
      <c r="T149" s="26">
        <v>0.64734299516908211</v>
      </c>
      <c r="U149" s="12" t="s">
        <v>451</v>
      </c>
      <c r="V149" s="12" t="s">
        <v>437</v>
      </c>
      <c r="W149" s="12" t="s">
        <v>438</v>
      </c>
      <c r="X149" s="85">
        <v>1120907867</v>
      </c>
      <c r="Y149" s="85" t="b">
        <v>1</v>
      </c>
      <c r="Z149" s="8" t="s">
        <v>50</v>
      </c>
      <c r="AA149" s="8" t="b">
        <v>1</v>
      </c>
      <c r="AB149" s="10" t="b">
        <v>0</v>
      </c>
      <c r="AC149" s="11" t="s">
        <v>50</v>
      </c>
      <c r="AD149" s="86" t="b">
        <v>0</v>
      </c>
      <c r="AE149" s="17">
        <v>130</v>
      </c>
      <c r="AF149" s="11" t="s">
        <v>377</v>
      </c>
      <c r="AG149" s="87" t="b">
        <v>1</v>
      </c>
      <c r="AH149" s="87" t="b">
        <v>0</v>
      </c>
      <c r="AI149" s="11" t="s">
        <v>373</v>
      </c>
      <c r="AJ149" s="11" t="s">
        <v>372</v>
      </c>
      <c r="AK149" s="11" t="s">
        <v>381</v>
      </c>
      <c r="AL149" s="11" t="s">
        <v>365</v>
      </c>
      <c r="AM149" s="11" t="s">
        <v>371</v>
      </c>
      <c r="AN149" s="11" t="s">
        <v>370</v>
      </c>
      <c r="AO149" s="11" t="s">
        <v>382</v>
      </c>
      <c r="AP149" s="11" t="s">
        <v>376</v>
      </c>
      <c r="AQ149" s="18" t="s">
        <v>377</v>
      </c>
      <c r="AR149" s="18" t="s">
        <v>381</v>
      </c>
    </row>
    <row r="150" spans="1:44" x14ac:dyDescent="0.35">
      <c r="A150" s="8">
        <v>275</v>
      </c>
      <c r="B150" s="8" t="b">
        <v>0</v>
      </c>
      <c r="C150" s="8" t="b">
        <v>1</v>
      </c>
      <c r="D150" s="8" t="b">
        <v>1</v>
      </c>
      <c r="E150" s="8" t="b">
        <v>0</v>
      </c>
      <c r="F150" s="8">
        <v>0</v>
      </c>
      <c r="G150" s="8">
        <v>136</v>
      </c>
      <c r="H150" s="8">
        <v>1</v>
      </c>
      <c r="I150" s="8">
        <v>4</v>
      </c>
      <c r="J150" s="8" t="b">
        <v>0</v>
      </c>
      <c r="K150" s="8" t="b">
        <v>0</v>
      </c>
      <c r="L150" s="8">
        <v>140</v>
      </c>
      <c r="M150" s="8"/>
      <c r="N150" s="19">
        <v>137</v>
      </c>
      <c r="O150" s="92" t="s">
        <v>50</v>
      </c>
      <c r="P150" s="8" t="s">
        <v>602</v>
      </c>
      <c r="Q150" s="17">
        <v>9</v>
      </c>
      <c r="R150" s="17">
        <v>6</v>
      </c>
      <c r="S150" s="17">
        <v>140</v>
      </c>
      <c r="T150" s="26">
        <v>0.64734299516908211</v>
      </c>
      <c r="U150" s="12" t="s">
        <v>436</v>
      </c>
      <c r="V150" s="12" t="s">
        <v>437</v>
      </c>
      <c r="W150" s="12" t="s">
        <v>451</v>
      </c>
      <c r="X150" s="85">
        <v>1027388438</v>
      </c>
      <c r="Y150" s="85" t="b">
        <v>0</v>
      </c>
      <c r="Z150" s="8" t="s">
        <v>50</v>
      </c>
      <c r="AA150" s="8" t="b">
        <v>1</v>
      </c>
      <c r="AB150" s="10" t="b">
        <v>0</v>
      </c>
      <c r="AC150" s="11" t="s">
        <v>50</v>
      </c>
      <c r="AD150" s="86" t="b">
        <v>0</v>
      </c>
      <c r="AE150" s="17">
        <v>141</v>
      </c>
      <c r="AF150" s="11" t="s">
        <v>375</v>
      </c>
      <c r="AG150" s="87" t="b">
        <v>0</v>
      </c>
      <c r="AH150" s="87" t="b">
        <v>0</v>
      </c>
      <c r="AI150" s="11" t="s">
        <v>373</v>
      </c>
      <c r="AJ150" s="11" t="s">
        <v>372</v>
      </c>
      <c r="AK150" s="11" t="s">
        <v>381</v>
      </c>
      <c r="AL150" s="11" t="s">
        <v>365</v>
      </c>
      <c r="AM150" s="11" t="s">
        <v>371</v>
      </c>
      <c r="AN150" s="11" t="s">
        <v>370</v>
      </c>
      <c r="AO150" s="11" t="s">
        <v>382</v>
      </c>
      <c r="AP150" s="11" t="s">
        <v>368</v>
      </c>
      <c r="AQ150" s="18" t="s">
        <v>369</v>
      </c>
      <c r="AR150" s="18" t="s">
        <v>381</v>
      </c>
    </row>
    <row r="151" spans="1:44" s="9" customFormat="1" x14ac:dyDescent="0.35">
      <c r="A151" s="8">
        <v>170</v>
      </c>
      <c r="B151" s="8" t="b">
        <v>0</v>
      </c>
      <c r="C151" s="8" t="b">
        <v>1</v>
      </c>
      <c r="D151" s="8" t="b">
        <v>1</v>
      </c>
      <c r="E151" s="8" t="b">
        <v>0</v>
      </c>
      <c r="F151" s="8">
        <v>0</v>
      </c>
      <c r="G151" s="8">
        <v>133</v>
      </c>
      <c r="H151" s="8">
        <v>4</v>
      </c>
      <c r="I151" s="8">
        <v>5</v>
      </c>
      <c r="J151" s="8" t="b">
        <v>0</v>
      </c>
      <c r="K151" s="8" t="b">
        <v>0</v>
      </c>
      <c r="L151" s="8">
        <v>141</v>
      </c>
      <c r="M151" s="8"/>
      <c r="N151" s="19">
        <v>137</v>
      </c>
      <c r="O151" s="92" t="s">
        <v>50</v>
      </c>
      <c r="P151" s="8" t="s">
        <v>647</v>
      </c>
      <c r="Q151" s="17">
        <v>8</v>
      </c>
      <c r="R151" s="17">
        <v>5</v>
      </c>
      <c r="S151" s="17">
        <v>140</v>
      </c>
      <c r="T151" s="26">
        <v>0.65217391304347827</v>
      </c>
      <c r="U151" s="12" t="s">
        <v>436</v>
      </c>
      <c r="V151" s="12" t="s">
        <v>450</v>
      </c>
      <c r="W151" s="12" t="s">
        <v>451</v>
      </c>
      <c r="X151" s="85">
        <v>85853864</v>
      </c>
      <c r="Y151" s="85" t="b">
        <v>1</v>
      </c>
      <c r="Z151" s="8" t="s">
        <v>50</v>
      </c>
      <c r="AA151" s="8" t="b">
        <v>1</v>
      </c>
      <c r="AB151" s="10" t="b">
        <v>0</v>
      </c>
      <c r="AC151" s="11" t="s">
        <v>50</v>
      </c>
      <c r="AD151" s="86" t="b">
        <v>0</v>
      </c>
      <c r="AE151" s="17">
        <v>143</v>
      </c>
      <c r="AF151" s="11" t="s">
        <v>378</v>
      </c>
      <c r="AG151" s="87" t="b">
        <v>0</v>
      </c>
      <c r="AH151" s="87" t="b">
        <v>0</v>
      </c>
      <c r="AI151" s="11" t="s">
        <v>373</v>
      </c>
      <c r="AJ151" s="11" t="s">
        <v>372</v>
      </c>
      <c r="AK151" s="11" t="s">
        <v>381</v>
      </c>
      <c r="AL151" s="11" t="s">
        <v>365</v>
      </c>
      <c r="AM151" s="11" t="s">
        <v>371</v>
      </c>
      <c r="AN151" s="11" t="s">
        <v>370</v>
      </c>
      <c r="AO151" s="11" t="s">
        <v>382</v>
      </c>
      <c r="AP151" s="11" t="s">
        <v>376</v>
      </c>
      <c r="AQ151" s="18" t="s">
        <v>369</v>
      </c>
      <c r="AR151" s="18" t="s">
        <v>381</v>
      </c>
    </row>
    <row r="152" spans="1:44" x14ac:dyDescent="0.35">
      <c r="A152" s="8">
        <v>108</v>
      </c>
      <c r="B152" s="8" t="b">
        <v>0</v>
      </c>
      <c r="C152" s="8" t="b">
        <v>1</v>
      </c>
      <c r="D152" s="8" t="b">
        <v>0</v>
      </c>
      <c r="E152" s="8" t="b">
        <v>0</v>
      </c>
      <c r="F152" s="8">
        <v>0</v>
      </c>
      <c r="G152" s="8">
        <v>140</v>
      </c>
      <c r="H152" s="8">
        <v>2</v>
      </c>
      <c r="I152" s="8">
        <v>1</v>
      </c>
      <c r="J152" s="8" t="b">
        <v>1</v>
      </c>
      <c r="K152" s="8" t="b">
        <v>0</v>
      </c>
      <c r="L152" s="8">
        <v>142</v>
      </c>
      <c r="M152" s="8"/>
      <c r="N152" s="19">
        <v>142</v>
      </c>
      <c r="O152" s="92" t="s">
        <v>50</v>
      </c>
      <c r="P152" s="8" t="s">
        <v>611</v>
      </c>
      <c r="Q152" s="17">
        <v>9</v>
      </c>
      <c r="R152" s="17">
        <v>0</v>
      </c>
      <c r="S152" s="17">
        <v>139</v>
      </c>
      <c r="T152" s="26">
        <v>0.67149758454106279</v>
      </c>
      <c r="U152" s="12" t="s">
        <v>436</v>
      </c>
      <c r="V152" s="12" t="s">
        <v>437</v>
      </c>
      <c r="W152" s="12" t="s">
        <v>451</v>
      </c>
      <c r="X152" s="85">
        <v>1634444796</v>
      </c>
      <c r="Y152" s="85" t="b">
        <v>1</v>
      </c>
      <c r="Z152" s="8" t="s">
        <v>50</v>
      </c>
      <c r="AA152" s="8" t="b">
        <v>1</v>
      </c>
      <c r="AB152" s="10" t="b">
        <v>0</v>
      </c>
      <c r="AC152" s="11" t="s">
        <v>50</v>
      </c>
      <c r="AD152" s="86" t="b">
        <v>0</v>
      </c>
      <c r="AE152" s="17">
        <v>136</v>
      </c>
      <c r="AF152" s="11" t="s">
        <v>369</v>
      </c>
      <c r="AG152" s="87" t="b">
        <v>1</v>
      </c>
      <c r="AH152" s="87" t="b">
        <v>1</v>
      </c>
      <c r="AI152" s="11" t="s">
        <v>373</v>
      </c>
      <c r="AJ152" s="11" t="s">
        <v>372</v>
      </c>
      <c r="AK152" s="11" t="s">
        <v>366</v>
      </c>
      <c r="AL152" s="11" t="s">
        <v>365</v>
      </c>
      <c r="AM152" s="11" t="s">
        <v>371</v>
      </c>
      <c r="AN152" s="11" t="s">
        <v>370</v>
      </c>
      <c r="AO152" s="11" t="s">
        <v>382</v>
      </c>
      <c r="AP152" s="11" t="s">
        <v>376</v>
      </c>
      <c r="AQ152" s="18" t="s">
        <v>369</v>
      </c>
      <c r="AR152" s="18" t="s">
        <v>381</v>
      </c>
    </row>
    <row r="153" spans="1:44" x14ac:dyDescent="0.35">
      <c r="A153" s="8">
        <v>273</v>
      </c>
      <c r="B153" s="8" t="b">
        <v>0</v>
      </c>
      <c r="C153" s="8" t="b">
        <v>1</v>
      </c>
      <c r="D153" s="8" t="b">
        <v>1</v>
      </c>
      <c r="E153" s="8" t="b">
        <v>0</v>
      </c>
      <c r="F153" s="8">
        <v>0</v>
      </c>
      <c r="G153" s="8">
        <v>127</v>
      </c>
      <c r="H153" s="8">
        <v>15</v>
      </c>
      <c r="I153" s="8">
        <v>2</v>
      </c>
      <c r="J153" s="8" t="b">
        <v>1</v>
      </c>
      <c r="K153" s="8" t="b">
        <v>0</v>
      </c>
      <c r="L153" s="8">
        <v>143</v>
      </c>
      <c r="M153" s="8"/>
      <c r="N153" s="19">
        <v>142</v>
      </c>
      <c r="O153" s="92" t="s">
        <v>704</v>
      </c>
      <c r="P153" s="8" t="s">
        <v>607</v>
      </c>
      <c r="Q153" s="17">
        <v>6</v>
      </c>
      <c r="R153" s="17">
        <v>6</v>
      </c>
      <c r="S153" s="17">
        <v>139</v>
      </c>
      <c r="T153" s="26">
        <v>0.64251207729468596</v>
      </c>
      <c r="U153" s="12" t="s">
        <v>436</v>
      </c>
      <c r="V153" s="12" t="s">
        <v>450</v>
      </c>
      <c r="W153" s="12" t="s">
        <v>438</v>
      </c>
      <c r="X153" s="85">
        <v>668579224</v>
      </c>
      <c r="Y153" s="85" t="b">
        <v>1</v>
      </c>
      <c r="Z153" s="8" t="s">
        <v>50</v>
      </c>
      <c r="AA153" s="8" t="b">
        <v>1</v>
      </c>
      <c r="AB153" s="10" t="b">
        <v>0</v>
      </c>
      <c r="AC153" s="11" t="s">
        <v>50</v>
      </c>
      <c r="AD153" s="86" t="b">
        <v>0</v>
      </c>
      <c r="AE153" s="17">
        <v>139</v>
      </c>
      <c r="AF153" s="11" t="s">
        <v>367</v>
      </c>
      <c r="AG153" s="87" t="b">
        <v>1</v>
      </c>
      <c r="AH153" s="87" t="b">
        <v>0</v>
      </c>
      <c r="AI153" s="11" t="s">
        <v>373</v>
      </c>
      <c r="AJ153" s="11" t="s">
        <v>372</v>
      </c>
      <c r="AK153" s="11" t="s">
        <v>381</v>
      </c>
      <c r="AL153" s="11" t="s">
        <v>365</v>
      </c>
      <c r="AM153" s="11" t="s">
        <v>371</v>
      </c>
      <c r="AN153" s="11" t="s">
        <v>367</v>
      </c>
      <c r="AO153" s="11" t="s">
        <v>382</v>
      </c>
      <c r="AP153" s="11" t="s">
        <v>376</v>
      </c>
      <c r="AQ153" s="18" t="s">
        <v>377</v>
      </c>
      <c r="AR153" s="18" t="s">
        <v>381</v>
      </c>
    </row>
    <row r="154" spans="1:44" x14ac:dyDescent="0.35">
      <c r="A154" s="8">
        <v>89</v>
      </c>
      <c r="B154" s="8" t="b">
        <v>0</v>
      </c>
      <c r="C154" s="8" t="b">
        <v>1</v>
      </c>
      <c r="D154" s="8" t="b">
        <v>1</v>
      </c>
      <c r="E154" s="8" t="b">
        <v>0</v>
      </c>
      <c r="F154" s="8">
        <v>0</v>
      </c>
      <c r="G154" s="8">
        <v>136</v>
      </c>
      <c r="H154" s="8">
        <v>8</v>
      </c>
      <c r="I154" s="8">
        <v>1</v>
      </c>
      <c r="J154" s="8" t="b">
        <v>0</v>
      </c>
      <c r="K154" s="8" t="b">
        <v>0</v>
      </c>
      <c r="L154" s="8">
        <v>144</v>
      </c>
      <c r="M154" s="8"/>
      <c r="N154" s="19">
        <v>144</v>
      </c>
      <c r="O154" s="92" t="s">
        <v>50</v>
      </c>
      <c r="P154" s="8" t="s">
        <v>626</v>
      </c>
      <c r="Q154" s="17">
        <v>7</v>
      </c>
      <c r="R154" s="17">
        <v>7</v>
      </c>
      <c r="S154" s="17">
        <v>138</v>
      </c>
      <c r="T154" s="26">
        <v>0.63285024154589375</v>
      </c>
      <c r="U154" s="12" t="s">
        <v>451</v>
      </c>
      <c r="V154" s="12" t="s">
        <v>450</v>
      </c>
      <c r="W154" s="12" t="s">
        <v>451</v>
      </c>
      <c r="X154" s="85">
        <v>1674430040</v>
      </c>
      <c r="Y154" s="85" t="b">
        <v>1</v>
      </c>
      <c r="Z154" s="8" t="s">
        <v>50</v>
      </c>
      <c r="AA154" s="8" t="b">
        <v>1</v>
      </c>
      <c r="AB154" s="10" t="b">
        <v>0</v>
      </c>
      <c r="AC154" s="11" t="s">
        <v>50</v>
      </c>
      <c r="AD154" s="86" t="b">
        <v>0</v>
      </c>
      <c r="AE154" s="17">
        <v>114</v>
      </c>
      <c r="AF154" s="11" t="s">
        <v>380</v>
      </c>
      <c r="AG154" s="87" t="b">
        <v>1</v>
      </c>
      <c r="AH154" s="87" t="b">
        <v>0</v>
      </c>
      <c r="AI154" s="11" t="s">
        <v>373</v>
      </c>
      <c r="AJ154" s="11" t="s">
        <v>380</v>
      </c>
      <c r="AK154" s="11" t="s">
        <v>381</v>
      </c>
      <c r="AL154" s="11" t="s">
        <v>365</v>
      </c>
      <c r="AM154" s="11" t="s">
        <v>371</v>
      </c>
      <c r="AN154" s="11" t="s">
        <v>370</v>
      </c>
      <c r="AO154" s="11" t="s">
        <v>382</v>
      </c>
      <c r="AP154" s="11" t="s">
        <v>376</v>
      </c>
      <c r="AQ154" s="18" t="s">
        <v>369</v>
      </c>
      <c r="AR154" s="18" t="s">
        <v>381</v>
      </c>
    </row>
    <row r="155" spans="1:44" x14ac:dyDescent="0.35">
      <c r="A155" s="8">
        <v>77</v>
      </c>
      <c r="B155" s="8" t="b">
        <v>0</v>
      </c>
      <c r="C155" s="8" t="b">
        <v>1</v>
      </c>
      <c r="D155" s="8" t="b">
        <v>1</v>
      </c>
      <c r="E155" s="8" t="b">
        <v>0</v>
      </c>
      <c r="F155" s="8">
        <v>0</v>
      </c>
      <c r="G155" s="8">
        <v>140</v>
      </c>
      <c r="H155" s="8">
        <v>4</v>
      </c>
      <c r="I155" s="8">
        <v>2</v>
      </c>
      <c r="J155" s="8" t="b">
        <v>0</v>
      </c>
      <c r="K155" s="8" t="b">
        <v>0</v>
      </c>
      <c r="L155" s="8">
        <v>145</v>
      </c>
      <c r="M155" s="8"/>
      <c r="N155" s="19">
        <v>144</v>
      </c>
      <c r="O155" s="92" t="s">
        <v>50</v>
      </c>
      <c r="P155" s="8" t="s">
        <v>669</v>
      </c>
      <c r="Q155" s="17">
        <v>8</v>
      </c>
      <c r="R155" s="17">
        <v>9</v>
      </c>
      <c r="S155" s="17">
        <v>138</v>
      </c>
      <c r="T155" s="26">
        <v>0.62318840579710144</v>
      </c>
      <c r="U155" s="12" t="s">
        <v>451</v>
      </c>
      <c r="V155" s="12" t="s">
        <v>450</v>
      </c>
      <c r="W155" s="12" t="s">
        <v>480</v>
      </c>
      <c r="X155" s="85">
        <v>1604561463</v>
      </c>
      <c r="Y155" s="85" t="b">
        <v>1</v>
      </c>
      <c r="Z155" s="8" t="s">
        <v>50</v>
      </c>
      <c r="AA155" s="8" t="b">
        <v>1</v>
      </c>
      <c r="AB155" s="10" t="b">
        <v>0</v>
      </c>
      <c r="AC155" s="11" t="s">
        <v>50</v>
      </c>
      <c r="AD155" s="86" t="b">
        <v>0</v>
      </c>
      <c r="AE155" s="17">
        <v>125</v>
      </c>
      <c r="AF155" s="11" t="s">
        <v>372</v>
      </c>
      <c r="AG155" s="87" t="b">
        <v>1</v>
      </c>
      <c r="AH155" s="87" t="b">
        <v>1</v>
      </c>
      <c r="AI155" s="11" t="s">
        <v>373</v>
      </c>
      <c r="AJ155" s="11" t="s">
        <v>372</v>
      </c>
      <c r="AK155" s="11" t="s">
        <v>366</v>
      </c>
      <c r="AL155" s="11" t="s">
        <v>365</v>
      </c>
      <c r="AM155" s="11" t="s">
        <v>371</v>
      </c>
      <c r="AN155" s="11" t="s">
        <v>367</v>
      </c>
      <c r="AO155" s="11" t="s">
        <v>382</v>
      </c>
      <c r="AP155" s="11" t="s">
        <v>376</v>
      </c>
      <c r="AQ155" s="18" t="s">
        <v>369</v>
      </c>
      <c r="AR155" s="18" t="s">
        <v>381</v>
      </c>
    </row>
    <row r="156" spans="1:44" x14ac:dyDescent="0.35">
      <c r="A156" s="8">
        <v>121</v>
      </c>
      <c r="B156" s="8" t="b">
        <v>0</v>
      </c>
      <c r="C156" s="8" t="b">
        <v>1</v>
      </c>
      <c r="D156" s="8" t="b">
        <v>1</v>
      </c>
      <c r="E156" s="8" t="b">
        <v>0</v>
      </c>
      <c r="F156" s="8">
        <v>0</v>
      </c>
      <c r="G156" s="8">
        <v>133</v>
      </c>
      <c r="H156" s="8">
        <v>11</v>
      </c>
      <c r="I156" s="8">
        <v>3</v>
      </c>
      <c r="J156" s="8" t="b">
        <v>0</v>
      </c>
      <c r="K156" s="8" t="b">
        <v>0</v>
      </c>
      <c r="L156" s="8">
        <v>146</v>
      </c>
      <c r="M156" s="8"/>
      <c r="N156" s="19">
        <v>144</v>
      </c>
      <c r="O156" s="92" t="s">
        <v>704</v>
      </c>
      <c r="P156" s="8" t="s">
        <v>657</v>
      </c>
      <c r="Q156" s="17">
        <v>6</v>
      </c>
      <c r="R156" s="17">
        <v>5</v>
      </c>
      <c r="S156" s="17">
        <v>138</v>
      </c>
      <c r="T156" s="26">
        <v>0.64251207729468596</v>
      </c>
      <c r="U156" s="12" t="s">
        <v>436</v>
      </c>
      <c r="V156" s="12" t="s">
        <v>450</v>
      </c>
      <c r="W156" s="12" t="s">
        <v>451</v>
      </c>
      <c r="X156" s="85">
        <v>1437595772</v>
      </c>
      <c r="Y156" s="85" t="b">
        <v>1</v>
      </c>
      <c r="Z156" s="8" t="s">
        <v>50</v>
      </c>
      <c r="AA156" s="8" t="b">
        <v>1</v>
      </c>
      <c r="AB156" s="10" t="b">
        <v>0</v>
      </c>
      <c r="AC156" s="11" t="s">
        <v>50</v>
      </c>
      <c r="AD156" s="86" t="b">
        <v>0</v>
      </c>
      <c r="AE156" s="17">
        <v>119</v>
      </c>
      <c r="AF156" s="11" t="s">
        <v>379</v>
      </c>
      <c r="AG156" s="87" t="b">
        <v>1</v>
      </c>
      <c r="AH156" s="87" t="b">
        <v>0</v>
      </c>
      <c r="AI156" s="11" t="s">
        <v>373</v>
      </c>
      <c r="AJ156" s="11" t="s">
        <v>372</v>
      </c>
      <c r="AK156" s="11" t="s">
        <v>366</v>
      </c>
      <c r="AL156" s="11" t="s">
        <v>379</v>
      </c>
      <c r="AM156" s="11" t="s">
        <v>371</v>
      </c>
      <c r="AN156" s="11" t="s">
        <v>370</v>
      </c>
      <c r="AO156" s="11" t="s">
        <v>378</v>
      </c>
      <c r="AP156" s="11" t="s">
        <v>376</v>
      </c>
      <c r="AQ156" s="18" t="s">
        <v>377</v>
      </c>
      <c r="AR156" s="18" t="s">
        <v>381</v>
      </c>
    </row>
    <row r="157" spans="1:44" x14ac:dyDescent="0.35">
      <c r="A157" s="8">
        <v>1438</v>
      </c>
      <c r="B157" s="8" t="b">
        <v>0</v>
      </c>
      <c r="C157" s="8" t="b">
        <v>1</v>
      </c>
      <c r="D157" s="8" t="b">
        <v>1</v>
      </c>
      <c r="E157" s="8" t="b">
        <v>0</v>
      </c>
      <c r="F157" s="8">
        <v>0</v>
      </c>
      <c r="G157" s="8">
        <v>140</v>
      </c>
      <c r="H157" s="8">
        <v>4</v>
      </c>
      <c r="I157" s="8">
        <v>4</v>
      </c>
      <c r="J157" s="8" t="b">
        <v>0</v>
      </c>
      <c r="K157" s="8" t="b">
        <v>0</v>
      </c>
      <c r="L157" s="8">
        <v>147</v>
      </c>
      <c r="M157" s="8"/>
      <c r="N157" s="19">
        <v>144</v>
      </c>
      <c r="O157" s="92" t="s">
        <v>50</v>
      </c>
      <c r="P157" s="8" t="s">
        <v>649</v>
      </c>
      <c r="Q157" s="17">
        <v>8</v>
      </c>
      <c r="R157" s="17">
        <v>6</v>
      </c>
      <c r="S157" s="17">
        <v>138</v>
      </c>
      <c r="T157" s="26">
        <v>0.6376811594202898</v>
      </c>
      <c r="U157" s="12" t="s">
        <v>436</v>
      </c>
      <c r="V157" s="12" t="s">
        <v>437</v>
      </c>
      <c r="W157" s="12" t="s">
        <v>480</v>
      </c>
      <c r="X157" s="85">
        <v>1017801166</v>
      </c>
      <c r="Y157" s="85" t="b">
        <v>1</v>
      </c>
      <c r="Z157" s="8" t="s">
        <v>50</v>
      </c>
      <c r="AA157" s="8" t="b">
        <v>1</v>
      </c>
      <c r="AB157" s="10" t="b">
        <v>0</v>
      </c>
      <c r="AC157" s="11" t="s">
        <v>50</v>
      </c>
      <c r="AD157" s="86" t="b">
        <v>0</v>
      </c>
      <c r="AE157" s="17">
        <v>137</v>
      </c>
      <c r="AF157" s="11" t="s">
        <v>375</v>
      </c>
      <c r="AG157" s="87" t="b">
        <v>0</v>
      </c>
      <c r="AH157" s="87" t="b">
        <v>0</v>
      </c>
      <c r="AI157" s="11" t="s">
        <v>373</v>
      </c>
      <c r="AJ157" s="11" t="s">
        <v>372</v>
      </c>
      <c r="AK157" s="11" t="s">
        <v>381</v>
      </c>
      <c r="AL157" s="11" t="s">
        <v>365</v>
      </c>
      <c r="AM157" s="11" t="s">
        <v>371</v>
      </c>
      <c r="AN157" s="11" t="s">
        <v>370</v>
      </c>
      <c r="AO157" s="11" t="s">
        <v>382</v>
      </c>
      <c r="AP157" s="11" t="s">
        <v>376</v>
      </c>
      <c r="AQ157" s="18" t="s">
        <v>369</v>
      </c>
      <c r="AR157" s="18" t="s">
        <v>381</v>
      </c>
    </row>
    <row r="158" spans="1:44" x14ac:dyDescent="0.35">
      <c r="A158" s="8">
        <v>1495</v>
      </c>
      <c r="B158" s="8" t="b">
        <v>0</v>
      </c>
      <c r="C158" s="8" t="b">
        <v>1</v>
      </c>
      <c r="D158" s="8" t="b">
        <v>1</v>
      </c>
      <c r="E158" s="8" t="b">
        <v>0</v>
      </c>
      <c r="F158" s="8">
        <v>0</v>
      </c>
      <c r="G158" s="8">
        <v>140</v>
      </c>
      <c r="H158" s="8">
        <v>4</v>
      </c>
      <c r="I158" s="8">
        <v>5</v>
      </c>
      <c r="J158" s="8" t="b">
        <v>0</v>
      </c>
      <c r="K158" s="8" t="b">
        <v>0</v>
      </c>
      <c r="L158" s="8">
        <v>148</v>
      </c>
      <c r="M158" s="8"/>
      <c r="N158" s="19">
        <v>144</v>
      </c>
      <c r="O158" s="92" t="s">
        <v>50</v>
      </c>
      <c r="P158" s="8" t="s">
        <v>650</v>
      </c>
      <c r="Q158" s="17">
        <v>8</v>
      </c>
      <c r="R158" s="17">
        <v>4</v>
      </c>
      <c r="S158" s="17">
        <v>138</v>
      </c>
      <c r="T158" s="26">
        <v>0.64734299516908211</v>
      </c>
      <c r="U158" s="12" t="s">
        <v>451</v>
      </c>
      <c r="V158" s="12" t="s">
        <v>450</v>
      </c>
      <c r="W158" s="12" t="s">
        <v>480</v>
      </c>
      <c r="X158" s="85">
        <v>774610871</v>
      </c>
      <c r="Y158" s="85" t="b">
        <v>0</v>
      </c>
      <c r="Z158" s="8" t="s">
        <v>50</v>
      </c>
      <c r="AA158" s="8" t="b">
        <v>1</v>
      </c>
      <c r="AB158" s="10" t="b">
        <v>0</v>
      </c>
      <c r="AC158" s="11" t="s">
        <v>50</v>
      </c>
      <c r="AD158" s="86" t="b">
        <v>0</v>
      </c>
      <c r="AE158" s="17">
        <v>138</v>
      </c>
      <c r="AF158" s="11" t="s">
        <v>376</v>
      </c>
      <c r="AG158" s="87" t="b">
        <v>1</v>
      </c>
      <c r="AH158" s="87" t="b">
        <v>0</v>
      </c>
      <c r="AI158" s="11" t="s">
        <v>373</v>
      </c>
      <c r="AJ158" s="11" t="s">
        <v>372</v>
      </c>
      <c r="AK158" s="11" t="s">
        <v>366</v>
      </c>
      <c r="AL158" s="11" t="s">
        <v>365</v>
      </c>
      <c r="AM158" s="11" t="s">
        <v>371</v>
      </c>
      <c r="AN158" s="11" t="s">
        <v>370</v>
      </c>
      <c r="AO158" s="11" t="s">
        <v>382</v>
      </c>
      <c r="AP158" s="11" t="s">
        <v>376</v>
      </c>
      <c r="AQ158" s="18" t="s">
        <v>369</v>
      </c>
      <c r="AR158" s="18" t="s">
        <v>374</v>
      </c>
    </row>
    <row r="159" spans="1:44" x14ac:dyDescent="0.35">
      <c r="A159" s="8">
        <v>189</v>
      </c>
      <c r="B159" s="8" t="b">
        <v>0</v>
      </c>
      <c r="C159" s="8" t="b">
        <v>1</v>
      </c>
      <c r="D159" s="8" t="b">
        <v>0</v>
      </c>
      <c r="E159" s="8" t="b">
        <v>0</v>
      </c>
      <c r="F159" s="8">
        <v>0</v>
      </c>
      <c r="G159" s="8">
        <v>146</v>
      </c>
      <c r="H159" s="8">
        <v>3</v>
      </c>
      <c r="I159" s="8">
        <v>1</v>
      </c>
      <c r="J159" s="8" t="b">
        <v>1</v>
      </c>
      <c r="K159" s="8" t="b">
        <v>0</v>
      </c>
      <c r="L159" s="8">
        <v>149</v>
      </c>
      <c r="M159" s="8"/>
      <c r="N159" s="19">
        <v>149</v>
      </c>
      <c r="O159" s="92" t="s">
        <v>50</v>
      </c>
      <c r="P159" s="8" t="s">
        <v>662</v>
      </c>
      <c r="Q159" s="17">
        <v>8</v>
      </c>
      <c r="R159" s="17">
        <v>0</v>
      </c>
      <c r="S159" s="17">
        <v>137</v>
      </c>
      <c r="T159" s="26">
        <v>0.66183574879227058</v>
      </c>
      <c r="U159" s="12" t="s">
        <v>436</v>
      </c>
      <c r="V159" s="12" t="s">
        <v>437</v>
      </c>
      <c r="W159" s="12" t="s">
        <v>438</v>
      </c>
      <c r="X159" s="85">
        <v>1507185577</v>
      </c>
      <c r="Y159" s="85" t="b">
        <v>0</v>
      </c>
      <c r="Z159" s="8" t="s">
        <v>50</v>
      </c>
      <c r="AA159" s="8" t="b">
        <v>1</v>
      </c>
      <c r="AB159" s="10" t="b">
        <v>0</v>
      </c>
      <c r="AC159" s="11" t="s">
        <v>50</v>
      </c>
      <c r="AD159" s="86" t="b">
        <v>0</v>
      </c>
      <c r="AE159" s="17">
        <v>139</v>
      </c>
      <c r="AF159" s="11" t="s">
        <v>372</v>
      </c>
      <c r="AG159" s="87" t="b">
        <v>1</v>
      </c>
      <c r="AH159" s="87" t="b">
        <v>1</v>
      </c>
      <c r="AI159" s="11" t="s">
        <v>373</v>
      </c>
      <c r="AJ159" s="11" t="s">
        <v>372</v>
      </c>
      <c r="AK159" s="11" t="s">
        <v>366</v>
      </c>
      <c r="AL159" s="11" t="s">
        <v>365</v>
      </c>
      <c r="AM159" s="11" t="s">
        <v>371</v>
      </c>
      <c r="AN159" s="11" t="s">
        <v>370</v>
      </c>
      <c r="AO159" s="11" t="s">
        <v>382</v>
      </c>
      <c r="AP159" s="11" t="s">
        <v>376</v>
      </c>
      <c r="AQ159" s="18" t="s">
        <v>369</v>
      </c>
      <c r="AR159" s="18" t="s">
        <v>374</v>
      </c>
    </row>
    <row r="160" spans="1:44" x14ac:dyDescent="0.35">
      <c r="A160" s="8">
        <v>45</v>
      </c>
      <c r="B160" s="8" t="b">
        <v>0</v>
      </c>
      <c r="C160" s="8" t="b">
        <v>1</v>
      </c>
      <c r="D160" s="8" t="b">
        <v>1</v>
      </c>
      <c r="E160" s="8" t="b">
        <v>0</v>
      </c>
      <c r="F160" s="8">
        <v>0</v>
      </c>
      <c r="G160" s="8">
        <v>136</v>
      </c>
      <c r="H160" s="8">
        <v>13</v>
      </c>
      <c r="I160" s="8">
        <v>2</v>
      </c>
      <c r="J160" s="8" t="b">
        <v>1</v>
      </c>
      <c r="K160" s="8" t="b">
        <v>0</v>
      </c>
      <c r="L160" s="8">
        <v>150</v>
      </c>
      <c r="M160" s="8"/>
      <c r="N160" s="19">
        <v>149</v>
      </c>
      <c r="O160" s="92" t="s">
        <v>704</v>
      </c>
      <c r="P160" s="8" t="s">
        <v>620</v>
      </c>
      <c r="Q160" s="17">
        <v>6</v>
      </c>
      <c r="R160" s="17">
        <v>5</v>
      </c>
      <c r="S160" s="17">
        <v>137</v>
      </c>
      <c r="T160" s="26">
        <v>0.6376811594202898</v>
      </c>
      <c r="U160" s="12" t="s">
        <v>436</v>
      </c>
      <c r="V160" s="12" t="s">
        <v>437</v>
      </c>
      <c r="W160" s="12" t="s">
        <v>451</v>
      </c>
      <c r="X160" s="85">
        <v>1427268498</v>
      </c>
      <c r="Y160" s="85" t="b">
        <v>1</v>
      </c>
      <c r="Z160" s="8" t="s">
        <v>50</v>
      </c>
      <c r="AA160" s="8" t="b">
        <v>1</v>
      </c>
      <c r="AB160" s="10" t="b">
        <v>0</v>
      </c>
      <c r="AC160" s="11" t="s">
        <v>50</v>
      </c>
      <c r="AD160" s="86" t="b">
        <v>0</v>
      </c>
      <c r="AE160" s="17">
        <v>130</v>
      </c>
      <c r="AF160" s="11" t="s">
        <v>372</v>
      </c>
      <c r="AG160" s="87" t="b">
        <v>1</v>
      </c>
      <c r="AH160" s="87" t="b">
        <v>1</v>
      </c>
      <c r="AI160" s="11" t="s">
        <v>374</v>
      </c>
      <c r="AJ160" s="11" t="s">
        <v>372</v>
      </c>
      <c r="AK160" s="11" t="s">
        <v>381</v>
      </c>
      <c r="AL160" s="11" t="s">
        <v>365</v>
      </c>
      <c r="AM160" s="11" t="s">
        <v>371</v>
      </c>
      <c r="AN160" s="11" t="s">
        <v>370</v>
      </c>
      <c r="AO160" s="11" t="s">
        <v>382</v>
      </c>
      <c r="AP160" s="11" t="s">
        <v>376</v>
      </c>
      <c r="AQ160" s="18" t="s">
        <v>377</v>
      </c>
      <c r="AR160" s="18" t="s">
        <v>381</v>
      </c>
    </row>
    <row r="161" spans="1:44" x14ac:dyDescent="0.35">
      <c r="A161" s="8">
        <v>182</v>
      </c>
      <c r="B161" s="8" t="b">
        <v>0</v>
      </c>
      <c r="C161" s="8" t="b">
        <v>1</v>
      </c>
      <c r="D161" s="8" t="b">
        <v>0</v>
      </c>
      <c r="E161" s="8" t="b">
        <v>0</v>
      </c>
      <c r="F161" s="8">
        <v>0</v>
      </c>
      <c r="G161" s="8">
        <v>151</v>
      </c>
      <c r="H161" s="8">
        <v>0</v>
      </c>
      <c r="I161" s="8">
        <v>1</v>
      </c>
      <c r="J161" s="8" t="b">
        <v>0</v>
      </c>
      <c r="K161" s="8" t="b">
        <v>0</v>
      </c>
      <c r="L161" s="8">
        <v>151</v>
      </c>
      <c r="M161" s="8"/>
      <c r="N161" s="19">
        <v>151</v>
      </c>
      <c r="O161" s="92" t="s">
        <v>50</v>
      </c>
      <c r="P161" s="8" t="s">
        <v>634</v>
      </c>
      <c r="Q161" s="17">
        <v>9</v>
      </c>
      <c r="R161" s="17">
        <v>0</v>
      </c>
      <c r="S161" s="17">
        <v>136</v>
      </c>
      <c r="T161" s="26">
        <v>0.65700483091787443</v>
      </c>
      <c r="U161" s="12" t="s">
        <v>436</v>
      </c>
      <c r="V161" s="12" t="s">
        <v>450</v>
      </c>
      <c r="W161" s="12" t="s">
        <v>451</v>
      </c>
      <c r="X161" s="85">
        <v>1531121657</v>
      </c>
      <c r="Y161" s="85" t="b">
        <v>0</v>
      </c>
      <c r="Z161" s="8" t="s">
        <v>50</v>
      </c>
      <c r="AA161" s="8" t="b">
        <v>1</v>
      </c>
      <c r="AB161" s="10" t="b">
        <v>0</v>
      </c>
      <c r="AC161" s="11" t="s">
        <v>50</v>
      </c>
      <c r="AD161" s="86" t="b">
        <v>0</v>
      </c>
      <c r="AE161" s="17">
        <v>139</v>
      </c>
      <c r="AF161" s="11" t="s">
        <v>373</v>
      </c>
      <c r="AG161" s="87" t="b">
        <v>1</v>
      </c>
      <c r="AH161" s="87" t="b">
        <v>1</v>
      </c>
      <c r="AI161" s="11" t="s">
        <v>373</v>
      </c>
      <c r="AJ161" s="11" t="s">
        <v>372</v>
      </c>
      <c r="AK161" s="11" t="s">
        <v>366</v>
      </c>
      <c r="AL161" s="11" t="s">
        <v>365</v>
      </c>
      <c r="AM161" s="11" t="s">
        <v>371</v>
      </c>
      <c r="AN161" s="11" t="s">
        <v>370</v>
      </c>
      <c r="AO161" s="11" t="s">
        <v>382</v>
      </c>
      <c r="AP161" s="11" t="s">
        <v>368</v>
      </c>
      <c r="AQ161" s="18" t="s">
        <v>369</v>
      </c>
      <c r="AR161" s="18" t="s">
        <v>374</v>
      </c>
    </row>
    <row r="162" spans="1:44" x14ac:dyDescent="0.35">
      <c r="A162" s="8">
        <v>246</v>
      </c>
      <c r="B162" s="8" t="b">
        <v>0</v>
      </c>
      <c r="C162" s="8" t="b">
        <v>1</v>
      </c>
      <c r="D162" s="8" t="b">
        <v>1</v>
      </c>
      <c r="E162" s="8" t="b">
        <v>0</v>
      </c>
      <c r="F162" s="8">
        <v>0</v>
      </c>
      <c r="G162" s="8">
        <v>153</v>
      </c>
      <c r="H162" s="8">
        <v>-1</v>
      </c>
      <c r="I162" s="8">
        <v>1</v>
      </c>
      <c r="J162" s="8" t="b">
        <v>1</v>
      </c>
      <c r="K162" s="8" t="b">
        <v>0</v>
      </c>
      <c r="L162" s="8">
        <v>152</v>
      </c>
      <c r="M162" s="8"/>
      <c r="N162" s="19">
        <v>152</v>
      </c>
      <c r="O162" s="92" t="s">
        <v>50</v>
      </c>
      <c r="P162" s="8" t="s">
        <v>668</v>
      </c>
      <c r="Q162" s="17">
        <v>9</v>
      </c>
      <c r="R162" s="17">
        <v>5</v>
      </c>
      <c r="S162" s="17">
        <v>134</v>
      </c>
      <c r="T162" s="26">
        <v>0.62318840579710144</v>
      </c>
      <c r="U162" s="12" t="s">
        <v>451</v>
      </c>
      <c r="V162" s="12" t="s">
        <v>437</v>
      </c>
      <c r="W162" s="12" t="s">
        <v>438</v>
      </c>
      <c r="X162" s="85">
        <v>833661060</v>
      </c>
      <c r="Y162" s="85" t="b">
        <v>1</v>
      </c>
      <c r="Z162" s="8" t="s">
        <v>50</v>
      </c>
      <c r="AA162" s="8" t="b">
        <v>1</v>
      </c>
      <c r="AB162" s="10" t="b">
        <v>0</v>
      </c>
      <c r="AC162" s="11" t="s">
        <v>50</v>
      </c>
      <c r="AD162" s="86" t="b">
        <v>0</v>
      </c>
      <c r="AE162" s="17">
        <v>127</v>
      </c>
      <c r="AF162" s="11" t="s">
        <v>371</v>
      </c>
      <c r="AG162" s="87" t="b">
        <v>1</v>
      </c>
      <c r="AH162" s="87" t="b">
        <v>1</v>
      </c>
      <c r="AI162" s="11" t="s">
        <v>373</v>
      </c>
      <c r="AJ162" s="11" t="s">
        <v>372</v>
      </c>
      <c r="AK162" s="11" t="s">
        <v>366</v>
      </c>
      <c r="AL162" s="11" t="s">
        <v>365</v>
      </c>
      <c r="AM162" s="11" t="s">
        <v>371</v>
      </c>
      <c r="AN162" s="11" t="s">
        <v>370</v>
      </c>
      <c r="AO162" s="11" t="s">
        <v>382</v>
      </c>
      <c r="AP162" s="11" t="s">
        <v>376</v>
      </c>
      <c r="AQ162" s="18" t="s">
        <v>369</v>
      </c>
      <c r="AR162" s="18" t="s">
        <v>381</v>
      </c>
    </row>
    <row r="163" spans="1:44" x14ac:dyDescent="0.35">
      <c r="A163" s="8">
        <v>1558</v>
      </c>
      <c r="B163" s="8" t="b">
        <v>0</v>
      </c>
      <c r="C163" s="8" t="b">
        <v>1</v>
      </c>
      <c r="D163" s="8" t="b">
        <v>1</v>
      </c>
      <c r="E163" s="8" t="b">
        <v>0</v>
      </c>
      <c r="F163" s="8">
        <v>0</v>
      </c>
      <c r="G163" s="8">
        <v>151</v>
      </c>
      <c r="H163" s="8">
        <v>1</v>
      </c>
      <c r="I163" s="8">
        <v>2</v>
      </c>
      <c r="J163" s="8" t="b">
        <v>1</v>
      </c>
      <c r="K163" s="8" t="b">
        <v>0</v>
      </c>
      <c r="L163" s="8">
        <v>153</v>
      </c>
      <c r="M163" s="8"/>
      <c r="N163" s="19">
        <v>152</v>
      </c>
      <c r="O163" s="92" t="s">
        <v>50</v>
      </c>
      <c r="P163" s="8" t="s">
        <v>661</v>
      </c>
      <c r="Q163" s="17">
        <v>7</v>
      </c>
      <c r="R163" s="17">
        <v>4</v>
      </c>
      <c r="S163" s="17">
        <v>134</v>
      </c>
      <c r="T163" s="26">
        <v>0.6280193236714976</v>
      </c>
      <c r="U163" s="12" t="s">
        <v>451</v>
      </c>
      <c r="V163" s="12" t="s">
        <v>450</v>
      </c>
      <c r="W163" s="12" t="s">
        <v>451</v>
      </c>
      <c r="X163" s="85">
        <v>748654138</v>
      </c>
      <c r="Y163" s="85" t="b">
        <v>1</v>
      </c>
      <c r="Z163" s="8" t="s">
        <v>50</v>
      </c>
      <c r="AA163" s="8" t="b">
        <v>1</v>
      </c>
      <c r="AB163" s="10" t="b">
        <v>0</v>
      </c>
      <c r="AC163" s="11" t="s">
        <v>50</v>
      </c>
      <c r="AD163" s="86" t="b">
        <v>0</v>
      </c>
      <c r="AE163" s="17">
        <v>130</v>
      </c>
      <c r="AF163" s="11" t="s">
        <v>371</v>
      </c>
      <c r="AG163" s="87" t="b">
        <v>1</v>
      </c>
      <c r="AH163" s="87" t="b">
        <v>1</v>
      </c>
      <c r="AI163" s="11" t="s">
        <v>374</v>
      </c>
      <c r="AJ163" s="11" t="s">
        <v>372</v>
      </c>
      <c r="AK163" s="11" t="s">
        <v>381</v>
      </c>
      <c r="AL163" s="11" t="s">
        <v>365</v>
      </c>
      <c r="AM163" s="11" t="s">
        <v>371</v>
      </c>
      <c r="AN163" s="11" t="s">
        <v>367</v>
      </c>
      <c r="AO163" s="11" t="s">
        <v>382</v>
      </c>
      <c r="AP163" s="11" t="s">
        <v>368</v>
      </c>
      <c r="AQ163" s="18" t="s">
        <v>369</v>
      </c>
      <c r="AR163" s="18" t="s">
        <v>381</v>
      </c>
    </row>
    <row r="164" spans="1:44" x14ac:dyDescent="0.35">
      <c r="A164" s="8">
        <v>1334</v>
      </c>
      <c r="B164" s="8" t="b">
        <v>0</v>
      </c>
      <c r="C164" s="8" t="b">
        <v>1</v>
      </c>
      <c r="D164" s="8" t="b">
        <v>1</v>
      </c>
      <c r="E164" s="8" t="b">
        <v>0</v>
      </c>
      <c r="F164" s="8">
        <v>0</v>
      </c>
      <c r="G164" s="8">
        <v>153</v>
      </c>
      <c r="H164" s="8">
        <v>1</v>
      </c>
      <c r="I164" s="8">
        <v>1</v>
      </c>
      <c r="J164" s="8" t="b">
        <v>0</v>
      </c>
      <c r="K164" s="8" t="b">
        <v>0</v>
      </c>
      <c r="L164" s="8">
        <v>154</v>
      </c>
      <c r="M164" s="8"/>
      <c r="N164" s="19">
        <v>154</v>
      </c>
      <c r="O164" s="92" t="s">
        <v>50</v>
      </c>
      <c r="P164" s="8" t="s">
        <v>663</v>
      </c>
      <c r="Q164" s="17">
        <v>8</v>
      </c>
      <c r="R164" s="17">
        <v>7</v>
      </c>
      <c r="S164" s="17">
        <v>133</v>
      </c>
      <c r="T164" s="26">
        <v>0.60869565217391308</v>
      </c>
      <c r="U164" s="12" t="s">
        <v>451</v>
      </c>
      <c r="V164" s="12" t="s">
        <v>450</v>
      </c>
      <c r="W164" s="12" t="s">
        <v>451</v>
      </c>
      <c r="X164" s="85">
        <v>722739197</v>
      </c>
      <c r="Y164" s="85" t="b">
        <v>0</v>
      </c>
      <c r="Z164" s="8" t="s">
        <v>50</v>
      </c>
      <c r="AA164" s="8" t="b">
        <v>1</v>
      </c>
      <c r="AB164" s="10" t="b">
        <v>0</v>
      </c>
      <c r="AC164" s="11" t="s">
        <v>50</v>
      </c>
      <c r="AD164" s="86" t="b">
        <v>0</v>
      </c>
      <c r="AE164" s="17">
        <v>121</v>
      </c>
      <c r="AF164" s="11" t="s">
        <v>374</v>
      </c>
      <c r="AG164" s="87" t="b">
        <v>0</v>
      </c>
      <c r="AH164" s="87" t="b">
        <v>0</v>
      </c>
      <c r="AI164" s="11" t="s">
        <v>373</v>
      </c>
      <c r="AJ164" s="11" t="s">
        <v>372</v>
      </c>
      <c r="AK164" s="11" t="s">
        <v>366</v>
      </c>
      <c r="AL164" s="11" t="s">
        <v>365</v>
      </c>
      <c r="AM164" s="11" t="s">
        <v>371</v>
      </c>
      <c r="AN164" s="11" t="s">
        <v>370</v>
      </c>
      <c r="AO164" s="11" t="s">
        <v>382</v>
      </c>
      <c r="AP164" s="11" t="s">
        <v>376</v>
      </c>
      <c r="AQ164" s="18" t="s">
        <v>369</v>
      </c>
      <c r="AR164" s="18" t="s">
        <v>374</v>
      </c>
    </row>
    <row r="165" spans="1:44" x14ac:dyDescent="0.35">
      <c r="A165" s="8">
        <v>26</v>
      </c>
      <c r="B165" s="8" t="b">
        <v>0</v>
      </c>
      <c r="C165" s="8" t="b">
        <v>1</v>
      </c>
      <c r="D165" s="8" t="b">
        <v>0</v>
      </c>
      <c r="E165" s="8" t="b">
        <v>1</v>
      </c>
      <c r="F165" s="8">
        <v>0</v>
      </c>
      <c r="G165" s="8">
        <v>162</v>
      </c>
      <c r="H165" s="8">
        <v>-8</v>
      </c>
      <c r="I165" s="8">
        <v>2</v>
      </c>
      <c r="J165" s="8" t="b">
        <v>0</v>
      </c>
      <c r="K165" s="8" t="b">
        <v>0</v>
      </c>
      <c r="L165" s="8">
        <v>155</v>
      </c>
      <c r="M165" s="8"/>
      <c r="N165" s="19">
        <v>154</v>
      </c>
      <c r="O165" s="92" t="s">
        <v>50</v>
      </c>
      <c r="P165" s="8" t="s">
        <v>660</v>
      </c>
      <c r="Q165" s="17">
        <v>7</v>
      </c>
      <c r="R165" s="17">
        <v>7</v>
      </c>
      <c r="S165" s="17">
        <v>133</v>
      </c>
      <c r="T165" s="26">
        <v>0.60869565217391308</v>
      </c>
      <c r="U165" s="12" t="s">
        <v>451</v>
      </c>
      <c r="V165" s="12" t="s">
        <v>437</v>
      </c>
      <c r="W165" s="12" t="s">
        <v>451</v>
      </c>
      <c r="X165" s="85">
        <v>347728985</v>
      </c>
      <c r="Y165" s="85" t="b">
        <v>1</v>
      </c>
      <c r="Z165" s="8" t="s">
        <v>50</v>
      </c>
      <c r="AA165" s="8" t="b">
        <v>1</v>
      </c>
      <c r="AB165" s="10" t="b">
        <v>0</v>
      </c>
      <c r="AC165" s="11" t="s">
        <v>50</v>
      </c>
      <c r="AD165" s="86" t="b">
        <v>0</v>
      </c>
      <c r="AE165" s="17">
        <v>126</v>
      </c>
      <c r="AF165" s="11" t="s">
        <v>374</v>
      </c>
      <c r="AG165" s="87" t="b">
        <v>1</v>
      </c>
      <c r="AH165" s="87" t="b">
        <v>0</v>
      </c>
      <c r="AI165" s="11" t="s">
        <v>374</v>
      </c>
      <c r="AJ165" s="11" t="s">
        <v>372</v>
      </c>
      <c r="AK165" s="11" t="s">
        <v>366</v>
      </c>
      <c r="AL165" s="11" t="s">
        <v>365</v>
      </c>
      <c r="AM165" s="11" t="s">
        <v>371</v>
      </c>
      <c r="AN165" s="11" t="s">
        <v>370</v>
      </c>
      <c r="AO165" s="11" t="s">
        <v>382</v>
      </c>
      <c r="AP165" s="11" t="s">
        <v>376</v>
      </c>
      <c r="AQ165" s="18" t="s">
        <v>369</v>
      </c>
      <c r="AR165" s="18" t="s">
        <v>374</v>
      </c>
    </row>
    <row r="166" spans="1:44" x14ac:dyDescent="0.35">
      <c r="A166" s="8">
        <v>9</v>
      </c>
      <c r="B166" s="8" t="b">
        <v>0</v>
      </c>
      <c r="C166" s="8" t="b">
        <v>1</v>
      </c>
      <c r="D166" s="8" t="b">
        <v>1</v>
      </c>
      <c r="E166" s="8" t="b">
        <v>0</v>
      </c>
      <c r="F166" s="8">
        <v>0</v>
      </c>
      <c r="G166" s="8">
        <v>157</v>
      </c>
      <c r="H166" s="8">
        <v>-1</v>
      </c>
      <c r="I166" s="8">
        <v>1</v>
      </c>
      <c r="J166" s="8" t="b">
        <v>1</v>
      </c>
      <c r="K166" s="8" t="b">
        <v>0</v>
      </c>
      <c r="L166" s="8">
        <v>156</v>
      </c>
      <c r="M166" s="8"/>
      <c r="N166" s="19">
        <v>156</v>
      </c>
      <c r="O166" s="92" t="s">
        <v>50</v>
      </c>
      <c r="P166" s="8" t="s">
        <v>655</v>
      </c>
      <c r="Q166" s="17">
        <v>10</v>
      </c>
      <c r="R166" s="17">
        <v>3</v>
      </c>
      <c r="S166" s="17">
        <v>132</v>
      </c>
      <c r="T166" s="26">
        <v>0.62318840579710144</v>
      </c>
      <c r="U166" s="12" t="s">
        <v>436</v>
      </c>
      <c r="V166" s="12" t="s">
        <v>450</v>
      </c>
      <c r="W166" s="12" t="s">
        <v>438</v>
      </c>
      <c r="X166" s="85">
        <v>1858347717</v>
      </c>
      <c r="Y166" s="85" t="b">
        <v>0</v>
      </c>
      <c r="Z166" s="8" t="s">
        <v>50</v>
      </c>
      <c r="AA166" s="8" t="b">
        <v>1</v>
      </c>
      <c r="AB166" s="10" t="b">
        <v>0</v>
      </c>
      <c r="AC166" s="11" t="s">
        <v>50</v>
      </c>
      <c r="AD166" s="86" t="b">
        <v>0</v>
      </c>
      <c r="AE166" s="17">
        <v>133</v>
      </c>
      <c r="AF166" s="11" t="s">
        <v>50</v>
      </c>
      <c r="AG166" s="87" t="b">
        <v>0</v>
      </c>
      <c r="AH166" s="87" t="b">
        <v>0</v>
      </c>
      <c r="AI166" s="11" t="s">
        <v>373</v>
      </c>
      <c r="AJ166" s="11" t="s">
        <v>372</v>
      </c>
      <c r="AK166" s="11" t="s">
        <v>366</v>
      </c>
      <c r="AL166" s="11" t="s">
        <v>365</v>
      </c>
      <c r="AM166" s="11" t="s">
        <v>371</v>
      </c>
      <c r="AN166" s="11" t="s">
        <v>370</v>
      </c>
      <c r="AO166" s="11" t="s">
        <v>382</v>
      </c>
      <c r="AP166" s="11" t="s">
        <v>368</v>
      </c>
      <c r="AQ166" s="18" t="s">
        <v>369</v>
      </c>
      <c r="AR166" s="18" t="s">
        <v>381</v>
      </c>
    </row>
    <row r="167" spans="1:44" x14ac:dyDescent="0.35">
      <c r="A167" s="8">
        <v>191</v>
      </c>
      <c r="B167" s="8" t="b">
        <v>0</v>
      </c>
      <c r="C167" s="8" t="b">
        <v>1</v>
      </c>
      <c r="D167" s="8" t="b">
        <v>1</v>
      </c>
      <c r="E167" s="8" t="b">
        <v>0</v>
      </c>
      <c r="F167" s="8">
        <v>0</v>
      </c>
      <c r="G167" s="8">
        <v>155</v>
      </c>
      <c r="H167" s="8">
        <v>1</v>
      </c>
      <c r="I167" s="8">
        <v>2</v>
      </c>
      <c r="J167" s="8" t="b">
        <v>1</v>
      </c>
      <c r="K167" s="8" t="b">
        <v>0</v>
      </c>
      <c r="L167" s="8">
        <v>157</v>
      </c>
      <c r="M167" s="8"/>
      <c r="N167" s="19">
        <v>156</v>
      </c>
      <c r="O167" s="92" t="s">
        <v>50</v>
      </c>
      <c r="P167" s="8" t="s">
        <v>664</v>
      </c>
      <c r="Q167" s="17">
        <v>8</v>
      </c>
      <c r="R167" s="17">
        <v>7</v>
      </c>
      <c r="S167" s="17">
        <v>132</v>
      </c>
      <c r="T167" s="26">
        <v>0.60386473429951693</v>
      </c>
      <c r="U167" s="12" t="s">
        <v>451</v>
      </c>
      <c r="V167" s="12" t="s">
        <v>450</v>
      </c>
      <c r="W167" s="12" t="s">
        <v>438</v>
      </c>
      <c r="X167" s="85">
        <v>1311362216</v>
      </c>
      <c r="Y167" s="85" t="b">
        <v>0</v>
      </c>
      <c r="Z167" s="8" t="s">
        <v>50</v>
      </c>
      <c r="AA167" s="8" t="b">
        <v>1</v>
      </c>
      <c r="AB167" s="10" t="b">
        <v>0</v>
      </c>
      <c r="AC167" s="11" t="s">
        <v>50</v>
      </c>
      <c r="AD167" s="86" t="b">
        <v>0</v>
      </c>
      <c r="AE167" s="17">
        <v>125</v>
      </c>
      <c r="AF167" s="11" t="s">
        <v>368</v>
      </c>
      <c r="AG167" s="87" t="b">
        <v>1</v>
      </c>
      <c r="AH167" s="87" t="b">
        <v>1</v>
      </c>
      <c r="AI167" s="11" t="s">
        <v>373</v>
      </c>
      <c r="AJ167" s="11" t="s">
        <v>372</v>
      </c>
      <c r="AK167" s="11" t="s">
        <v>381</v>
      </c>
      <c r="AL167" s="11" t="s">
        <v>365</v>
      </c>
      <c r="AM167" s="11" t="s">
        <v>371</v>
      </c>
      <c r="AN167" s="11" t="s">
        <v>370</v>
      </c>
      <c r="AO167" s="11" t="s">
        <v>382</v>
      </c>
      <c r="AP167" s="11" t="s">
        <v>368</v>
      </c>
      <c r="AQ167" s="18" t="s">
        <v>369</v>
      </c>
      <c r="AR167" s="18" t="s">
        <v>374</v>
      </c>
    </row>
    <row r="168" spans="1:44" x14ac:dyDescent="0.35">
      <c r="A168" s="8">
        <v>62</v>
      </c>
      <c r="B168" s="8" t="b">
        <v>0</v>
      </c>
      <c r="C168" s="8" t="b">
        <v>1</v>
      </c>
      <c r="D168" s="8" t="b">
        <v>1</v>
      </c>
      <c r="E168" s="8" t="b">
        <v>0</v>
      </c>
      <c r="F168" s="8">
        <v>0</v>
      </c>
      <c r="G168" s="8">
        <v>155</v>
      </c>
      <c r="H168" s="8">
        <v>1</v>
      </c>
      <c r="I168" s="8">
        <v>3</v>
      </c>
      <c r="J168" s="8" t="b">
        <v>1</v>
      </c>
      <c r="K168" s="8" t="b">
        <v>0</v>
      </c>
      <c r="L168" s="8">
        <v>158</v>
      </c>
      <c r="M168" s="8"/>
      <c r="N168" s="19">
        <v>156</v>
      </c>
      <c r="O168" s="92" t="s">
        <v>50</v>
      </c>
      <c r="P168" s="8" t="s">
        <v>671</v>
      </c>
      <c r="Q168" s="17">
        <v>8</v>
      </c>
      <c r="R168" s="17">
        <v>7</v>
      </c>
      <c r="S168" s="17">
        <v>132</v>
      </c>
      <c r="T168" s="26">
        <v>0.60386473429951693</v>
      </c>
      <c r="U168" s="12" t="s">
        <v>451</v>
      </c>
      <c r="V168" s="12" t="s">
        <v>450</v>
      </c>
      <c r="W168" s="12" t="s">
        <v>451</v>
      </c>
      <c r="X168" s="85">
        <v>1299900515</v>
      </c>
      <c r="Y168" s="85" t="b">
        <v>1</v>
      </c>
      <c r="Z168" s="8" t="s">
        <v>50</v>
      </c>
      <c r="AA168" s="8" t="b">
        <v>1</v>
      </c>
      <c r="AB168" s="10" t="b">
        <v>0</v>
      </c>
      <c r="AC168" s="11" t="s">
        <v>50</v>
      </c>
      <c r="AD168" s="86" t="b">
        <v>0</v>
      </c>
      <c r="AE168" s="17">
        <v>137</v>
      </c>
      <c r="AF168" s="11" t="s">
        <v>371</v>
      </c>
      <c r="AG168" s="87" t="b">
        <v>1</v>
      </c>
      <c r="AH168" s="87" t="b">
        <v>1</v>
      </c>
      <c r="AI168" s="11" t="s">
        <v>373</v>
      </c>
      <c r="AJ168" s="11" t="s">
        <v>372</v>
      </c>
      <c r="AK168" s="11" t="s">
        <v>366</v>
      </c>
      <c r="AL168" s="11" t="s">
        <v>365</v>
      </c>
      <c r="AM168" s="11" t="s">
        <v>371</v>
      </c>
      <c r="AN168" s="11" t="s">
        <v>370</v>
      </c>
      <c r="AO168" s="11" t="s">
        <v>382</v>
      </c>
      <c r="AP168" s="11" t="s">
        <v>376</v>
      </c>
      <c r="AQ168" s="18" t="s">
        <v>369</v>
      </c>
      <c r="AR168" s="18" t="s">
        <v>374</v>
      </c>
    </row>
    <row r="169" spans="1:44" x14ac:dyDescent="0.35">
      <c r="A169" s="8">
        <v>247</v>
      </c>
      <c r="B169" s="8" t="b">
        <v>0</v>
      </c>
      <c r="C169" s="8" t="b">
        <v>1</v>
      </c>
      <c r="D169" s="8" t="b">
        <v>0</v>
      </c>
      <c r="E169" s="8" t="b">
        <v>1</v>
      </c>
      <c r="F169" s="8">
        <v>0</v>
      </c>
      <c r="G169" s="8">
        <v>160</v>
      </c>
      <c r="H169" s="8">
        <v>-4</v>
      </c>
      <c r="I169" s="8">
        <v>4</v>
      </c>
      <c r="J169" s="8" t="b">
        <v>1</v>
      </c>
      <c r="K169" s="8" t="b">
        <v>0</v>
      </c>
      <c r="L169" s="8">
        <v>159</v>
      </c>
      <c r="M169" s="8"/>
      <c r="N169" s="19">
        <v>156</v>
      </c>
      <c r="O169" s="92" t="s">
        <v>50</v>
      </c>
      <c r="P169" s="8" t="s">
        <v>670</v>
      </c>
      <c r="Q169" s="17">
        <v>6</v>
      </c>
      <c r="R169" s="17">
        <v>6</v>
      </c>
      <c r="S169" s="17">
        <v>132</v>
      </c>
      <c r="T169" s="26">
        <v>0.60869565217391308</v>
      </c>
      <c r="U169" s="12" t="s">
        <v>451</v>
      </c>
      <c r="V169" s="12" t="s">
        <v>437</v>
      </c>
      <c r="W169" s="12" t="s">
        <v>438</v>
      </c>
      <c r="X169" s="85">
        <v>820316492</v>
      </c>
      <c r="Y169" s="85" t="b">
        <v>1</v>
      </c>
      <c r="Z169" s="8" t="s">
        <v>50</v>
      </c>
      <c r="AA169" s="8" t="b">
        <v>1</v>
      </c>
      <c r="AB169" s="10" t="b">
        <v>0</v>
      </c>
      <c r="AC169" s="11" t="s">
        <v>50</v>
      </c>
      <c r="AD169" s="86" t="b">
        <v>0</v>
      </c>
      <c r="AE169" s="17">
        <v>126</v>
      </c>
      <c r="AF169" s="11" t="s">
        <v>374</v>
      </c>
      <c r="AG169" s="87" t="b">
        <v>1</v>
      </c>
      <c r="AH169" s="87" t="b">
        <v>0</v>
      </c>
      <c r="AI169" s="11" t="s">
        <v>374</v>
      </c>
      <c r="AJ169" s="11" t="s">
        <v>372</v>
      </c>
      <c r="AK169" s="11" t="s">
        <v>366</v>
      </c>
      <c r="AL169" s="11" t="s">
        <v>365</v>
      </c>
      <c r="AM169" s="11" t="s">
        <v>371</v>
      </c>
      <c r="AN169" s="11" t="s">
        <v>370</v>
      </c>
      <c r="AO169" s="11" t="s">
        <v>382</v>
      </c>
      <c r="AP169" s="11" t="s">
        <v>376</v>
      </c>
      <c r="AQ169" s="18" t="s">
        <v>377</v>
      </c>
      <c r="AR169" s="18" t="s">
        <v>374</v>
      </c>
    </row>
    <row r="170" spans="1:44" s="9" customFormat="1" x14ac:dyDescent="0.35">
      <c r="A170" s="8">
        <v>3177</v>
      </c>
      <c r="B170" s="8" t="b">
        <v>0</v>
      </c>
      <c r="C170" s="8" t="b">
        <v>1</v>
      </c>
      <c r="D170" s="8" t="b">
        <v>0</v>
      </c>
      <c r="E170" s="8" t="b">
        <v>0</v>
      </c>
      <c r="F170" s="8">
        <v>0</v>
      </c>
      <c r="G170" s="8">
        <v>157</v>
      </c>
      <c r="H170" s="8">
        <v>3</v>
      </c>
      <c r="I170" s="8">
        <v>1</v>
      </c>
      <c r="J170" s="8" t="b">
        <v>0</v>
      </c>
      <c r="K170" s="8" t="b">
        <v>0</v>
      </c>
      <c r="L170" s="8">
        <v>160</v>
      </c>
      <c r="M170" s="8"/>
      <c r="N170" s="19">
        <v>160</v>
      </c>
      <c r="O170" s="92" t="s">
        <v>50</v>
      </c>
      <c r="P170" s="8" t="s">
        <v>675</v>
      </c>
      <c r="Q170" s="17">
        <v>8</v>
      </c>
      <c r="R170" s="17">
        <v>0</v>
      </c>
      <c r="S170" s="17">
        <v>130</v>
      </c>
      <c r="T170" s="26">
        <v>0.6280193236714976</v>
      </c>
      <c r="U170" s="12" t="s">
        <v>451</v>
      </c>
      <c r="V170" s="12" t="s">
        <v>450</v>
      </c>
      <c r="W170" s="12" t="s">
        <v>480</v>
      </c>
      <c r="X170" s="85">
        <v>306818196</v>
      </c>
      <c r="Y170" s="85" t="b">
        <v>0</v>
      </c>
      <c r="Z170" s="8" t="s">
        <v>50</v>
      </c>
      <c r="AA170" s="8" t="b">
        <v>1</v>
      </c>
      <c r="AB170" s="10" t="b">
        <v>0</v>
      </c>
      <c r="AC170" s="11" t="s">
        <v>50</v>
      </c>
      <c r="AD170" s="86" t="b">
        <v>0</v>
      </c>
      <c r="AE170" s="17">
        <v>130</v>
      </c>
      <c r="AF170" s="11" t="s">
        <v>374</v>
      </c>
      <c r="AG170" s="87" t="b">
        <v>0</v>
      </c>
      <c r="AH170" s="87" t="b">
        <v>0</v>
      </c>
      <c r="AI170" s="11" t="s">
        <v>373</v>
      </c>
      <c r="AJ170" s="11" t="s">
        <v>372</v>
      </c>
      <c r="AK170" s="11" t="s">
        <v>366</v>
      </c>
      <c r="AL170" s="11" t="s">
        <v>365</v>
      </c>
      <c r="AM170" s="11" t="s">
        <v>371</v>
      </c>
      <c r="AN170" s="11" t="s">
        <v>370</v>
      </c>
      <c r="AO170" s="11" t="s">
        <v>382</v>
      </c>
      <c r="AP170" s="11" t="s">
        <v>376</v>
      </c>
      <c r="AQ170" s="18" t="s">
        <v>369</v>
      </c>
      <c r="AR170" s="18" t="s">
        <v>374</v>
      </c>
    </row>
    <row r="171" spans="1:44" x14ac:dyDescent="0.35">
      <c r="A171" s="8">
        <v>123</v>
      </c>
      <c r="B171" s="8" t="b">
        <v>0</v>
      </c>
      <c r="C171" s="8" t="b">
        <v>0</v>
      </c>
      <c r="D171" s="8" t="b">
        <v>1</v>
      </c>
      <c r="E171" s="8" t="b">
        <v>0</v>
      </c>
      <c r="F171" s="8">
        <v>0</v>
      </c>
      <c r="G171" s="8">
        <v>157</v>
      </c>
      <c r="H171" s="8">
        <v>3</v>
      </c>
      <c r="I171" s="8">
        <v>2</v>
      </c>
      <c r="J171" s="8" t="b">
        <v>0</v>
      </c>
      <c r="K171" s="8" t="b">
        <v>0</v>
      </c>
      <c r="L171" s="8">
        <v>161</v>
      </c>
      <c r="M171" s="8"/>
      <c r="N171" s="19">
        <v>160</v>
      </c>
      <c r="O171" s="92" t="s">
        <v>50</v>
      </c>
      <c r="P171" s="8" t="s">
        <v>648</v>
      </c>
      <c r="Q171" s="17">
        <v>8</v>
      </c>
      <c r="R171" s="17">
        <v>8</v>
      </c>
      <c r="S171" s="17">
        <v>130</v>
      </c>
      <c r="T171" s="26">
        <v>0.61616161616161613</v>
      </c>
      <c r="U171" s="12" t="s">
        <v>436</v>
      </c>
      <c r="V171" s="12" t="s">
        <v>450</v>
      </c>
      <c r="W171" s="12" t="s">
        <v>451</v>
      </c>
      <c r="X171" s="85">
        <v>174761803</v>
      </c>
      <c r="Y171" s="85" t="b">
        <v>1</v>
      </c>
      <c r="Z171" s="8" t="s">
        <v>50</v>
      </c>
      <c r="AA171" s="8" t="b">
        <v>1</v>
      </c>
      <c r="AB171" s="10" t="b">
        <v>0</v>
      </c>
      <c r="AC171" s="11" t="s">
        <v>50</v>
      </c>
      <c r="AD171" s="86" t="b">
        <v>0</v>
      </c>
      <c r="AE171" s="17">
        <v>126</v>
      </c>
      <c r="AF171" s="11" t="s">
        <v>373</v>
      </c>
      <c r="AG171" s="87" t="b">
        <v>1</v>
      </c>
      <c r="AH171" s="87" t="b">
        <v>1</v>
      </c>
      <c r="AI171" s="11" t="s">
        <v>373</v>
      </c>
      <c r="AJ171" s="11" t="s">
        <v>380</v>
      </c>
      <c r="AK171" s="11" t="s">
        <v>381</v>
      </c>
      <c r="AL171" s="11" t="s">
        <v>365</v>
      </c>
      <c r="AM171" s="11" t="s">
        <v>371</v>
      </c>
      <c r="AN171" s="11" t="s">
        <v>370</v>
      </c>
      <c r="AO171" s="11" t="s">
        <v>382</v>
      </c>
      <c r="AP171" s="11" t="s">
        <v>368</v>
      </c>
      <c r="AQ171" s="18" t="s">
        <v>369</v>
      </c>
      <c r="AR171" s="18" t="s">
        <v>381</v>
      </c>
    </row>
    <row r="172" spans="1:44" x14ac:dyDescent="0.35">
      <c r="A172" s="8">
        <v>135</v>
      </c>
      <c r="B172" s="8" t="b">
        <v>0</v>
      </c>
      <c r="C172" s="8" t="b">
        <v>1</v>
      </c>
      <c r="D172" s="8" t="b">
        <v>0</v>
      </c>
      <c r="E172" s="8" t="b">
        <v>0</v>
      </c>
      <c r="F172" s="8">
        <v>0</v>
      </c>
      <c r="G172" s="8">
        <v>160</v>
      </c>
      <c r="H172" s="8">
        <v>2</v>
      </c>
      <c r="I172" s="8">
        <v>1</v>
      </c>
      <c r="J172" s="8" t="b">
        <v>1</v>
      </c>
      <c r="K172" s="8" t="b">
        <v>0</v>
      </c>
      <c r="L172" s="8">
        <v>162</v>
      </c>
      <c r="M172" s="8"/>
      <c r="N172" s="19">
        <v>162</v>
      </c>
      <c r="O172" s="92" t="s">
        <v>50</v>
      </c>
      <c r="P172" s="8" t="s">
        <v>666</v>
      </c>
      <c r="Q172" s="17">
        <v>9</v>
      </c>
      <c r="R172" s="17">
        <v>0</v>
      </c>
      <c r="S172" s="17">
        <v>129</v>
      </c>
      <c r="T172" s="26">
        <v>0.62318840579710144</v>
      </c>
      <c r="U172" s="12" t="s">
        <v>436</v>
      </c>
      <c r="V172" s="12" t="s">
        <v>450</v>
      </c>
      <c r="W172" s="12" t="s">
        <v>438</v>
      </c>
      <c r="X172" s="85">
        <v>1643734699</v>
      </c>
      <c r="Y172" s="85" t="b">
        <v>0</v>
      </c>
      <c r="Z172" s="8" t="s">
        <v>50</v>
      </c>
      <c r="AA172" s="8" t="b">
        <v>1</v>
      </c>
      <c r="AB172" s="10" t="b">
        <v>0</v>
      </c>
      <c r="AC172" s="11" t="s">
        <v>50</v>
      </c>
      <c r="AD172" s="86" t="b">
        <v>0</v>
      </c>
      <c r="AE172" s="17">
        <v>131</v>
      </c>
      <c r="AF172" s="11" t="s">
        <v>367</v>
      </c>
      <c r="AG172" s="87" t="b">
        <v>0</v>
      </c>
      <c r="AH172" s="87" t="b">
        <v>0</v>
      </c>
      <c r="AI172" s="11" t="s">
        <v>373</v>
      </c>
      <c r="AJ172" s="11" t="s">
        <v>372</v>
      </c>
      <c r="AK172" s="11" t="s">
        <v>366</v>
      </c>
      <c r="AL172" s="11" t="s">
        <v>365</v>
      </c>
      <c r="AM172" s="11" t="s">
        <v>371</v>
      </c>
      <c r="AN172" s="11" t="s">
        <v>370</v>
      </c>
      <c r="AO172" s="11" t="s">
        <v>382</v>
      </c>
      <c r="AP172" s="11" t="s">
        <v>376</v>
      </c>
      <c r="AQ172" s="18" t="s">
        <v>369</v>
      </c>
      <c r="AR172" s="18" t="s">
        <v>381</v>
      </c>
    </row>
    <row r="173" spans="1:44" x14ac:dyDescent="0.35">
      <c r="A173" s="8">
        <v>301</v>
      </c>
      <c r="B173" s="8" t="b">
        <v>0</v>
      </c>
      <c r="C173" s="8" t="b">
        <v>1</v>
      </c>
      <c r="D173" s="8" t="b">
        <v>1</v>
      </c>
      <c r="E173" s="8" t="b">
        <v>0</v>
      </c>
      <c r="F173" s="8">
        <v>0</v>
      </c>
      <c r="G173" s="8">
        <v>162</v>
      </c>
      <c r="H173" s="8">
        <v>1</v>
      </c>
      <c r="I173" s="8">
        <v>1</v>
      </c>
      <c r="J173" s="8" t="b">
        <v>0</v>
      </c>
      <c r="K173" s="8" t="b">
        <v>0</v>
      </c>
      <c r="L173" s="8">
        <v>163</v>
      </c>
      <c r="M173" s="8"/>
      <c r="N173" s="19">
        <v>163</v>
      </c>
      <c r="O173" s="92" t="s">
        <v>50</v>
      </c>
      <c r="P173" s="8" t="s">
        <v>672</v>
      </c>
      <c r="Q173" s="17">
        <v>7</v>
      </c>
      <c r="R173" s="17">
        <v>6</v>
      </c>
      <c r="S173" s="17">
        <v>126</v>
      </c>
      <c r="T173" s="26">
        <v>0.57971014492753625</v>
      </c>
      <c r="U173" s="12" t="s">
        <v>451</v>
      </c>
      <c r="V173" s="12" t="s">
        <v>437</v>
      </c>
      <c r="W173" s="12" t="s">
        <v>451</v>
      </c>
      <c r="X173" s="85">
        <v>1307860067</v>
      </c>
      <c r="Y173" s="85" t="b">
        <v>1</v>
      </c>
      <c r="Z173" s="8" t="s">
        <v>50</v>
      </c>
      <c r="AA173" s="8" t="b">
        <v>1</v>
      </c>
      <c r="AB173" s="10" t="b">
        <v>0</v>
      </c>
      <c r="AC173" s="11" t="s">
        <v>50</v>
      </c>
      <c r="AD173" s="86" t="b">
        <v>0</v>
      </c>
      <c r="AE173" s="17">
        <v>130</v>
      </c>
      <c r="AF173" s="11" t="s">
        <v>373</v>
      </c>
      <c r="AG173" s="87" t="b">
        <v>1</v>
      </c>
      <c r="AH173" s="87" t="b">
        <v>1</v>
      </c>
      <c r="AI173" s="11" t="s">
        <v>373</v>
      </c>
      <c r="AJ173" s="11" t="s">
        <v>380</v>
      </c>
      <c r="AK173" s="11" t="s">
        <v>381</v>
      </c>
      <c r="AL173" s="11" t="s">
        <v>365</v>
      </c>
      <c r="AM173" s="11" t="s">
        <v>371</v>
      </c>
      <c r="AN173" s="11" t="s">
        <v>370</v>
      </c>
      <c r="AO173" s="11" t="s">
        <v>382</v>
      </c>
      <c r="AP173" s="11" t="s">
        <v>368</v>
      </c>
      <c r="AQ173" s="18" t="s">
        <v>377</v>
      </c>
      <c r="AR173" s="18" t="s">
        <v>381</v>
      </c>
    </row>
    <row r="174" spans="1:44" x14ac:dyDescent="0.35">
      <c r="A174" s="8">
        <v>224</v>
      </c>
      <c r="B174" s="8" t="b">
        <v>0</v>
      </c>
      <c r="C174" s="8" t="b">
        <v>1</v>
      </c>
      <c r="D174" s="8" t="b">
        <v>0</v>
      </c>
      <c r="E174" s="8" t="b">
        <v>0</v>
      </c>
      <c r="F174" s="8">
        <v>0</v>
      </c>
      <c r="G174" s="8">
        <v>164</v>
      </c>
      <c r="H174" s="8">
        <v>0</v>
      </c>
      <c r="I174" s="8">
        <v>1</v>
      </c>
      <c r="J174" s="8" t="b">
        <v>1</v>
      </c>
      <c r="K174" s="8" t="b">
        <v>0</v>
      </c>
      <c r="L174" s="8">
        <v>164</v>
      </c>
      <c r="M174" s="8"/>
      <c r="N174" s="19">
        <v>164</v>
      </c>
      <c r="O174" s="92" t="s">
        <v>50</v>
      </c>
      <c r="P174" s="8" t="s">
        <v>665</v>
      </c>
      <c r="Q174" s="17">
        <v>7</v>
      </c>
      <c r="R174" s="17">
        <v>0</v>
      </c>
      <c r="S174" s="17">
        <v>125</v>
      </c>
      <c r="T174" s="26">
        <v>0.60386473429951693</v>
      </c>
      <c r="U174" s="12" t="s">
        <v>436</v>
      </c>
      <c r="V174" s="12" t="s">
        <v>437</v>
      </c>
      <c r="W174" s="12" t="s">
        <v>480</v>
      </c>
      <c r="X174" s="85">
        <v>2039262144</v>
      </c>
      <c r="Y174" s="85" t="b">
        <v>1</v>
      </c>
      <c r="Z174" s="8" t="s">
        <v>50</v>
      </c>
      <c r="AA174" s="8" t="b">
        <v>1</v>
      </c>
      <c r="AB174" s="10" t="b">
        <v>0</v>
      </c>
      <c r="AC174" s="11" t="s">
        <v>50</v>
      </c>
      <c r="AD174" s="86" t="b">
        <v>0</v>
      </c>
      <c r="AE174" s="17">
        <v>129</v>
      </c>
      <c r="AF174" s="11" t="s">
        <v>377</v>
      </c>
      <c r="AG174" s="87" t="b">
        <v>1</v>
      </c>
      <c r="AH174" s="87" t="b">
        <v>0</v>
      </c>
      <c r="AI174" s="11" t="s">
        <v>374</v>
      </c>
      <c r="AJ174" s="11" t="s">
        <v>372</v>
      </c>
      <c r="AK174" s="11" t="s">
        <v>366</v>
      </c>
      <c r="AL174" s="11" t="s">
        <v>365</v>
      </c>
      <c r="AM174" s="11" t="s">
        <v>371</v>
      </c>
      <c r="AN174" s="11" t="s">
        <v>370</v>
      </c>
      <c r="AO174" s="11" t="s">
        <v>382</v>
      </c>
      <c r="AP174" s="11" t="s">
        <v>368</v>
      </c>
      <c r="AQ174" s="18" t="s">
        <v>377</v>
      </c>
      <c r="AR174" s="18" t="s">
        <v>374</v>
      </c>
    </row>
    <row r="175" spans="1:44" x14ac:dyDescent="0.35">
      <c r="A175" s="8">
        <v>188</v>
      </c>
      <c r="B175" s="8" t="b">
        <v>0</v>
      </c>
      <c r="C175" s="8" t="b">
        <v>1</v>
      </c>
      <c r="D175" s="8" t="b">
        <v>0</v>
      </c>
      <c r="E175" s="8" t="b">
        <v>1</v>
      </c>
      <c r="F175" s="8">
        <v>0</v>
      </c>
      <c r="G175" s="8">
        <v>167</v>
      </c>
      <c r="H175" s="8">
        <v>-2</v>
      </c>
      <c r="I175" s="8">
        <v>1</v>
      </c>
      <c r="J175" s="8" t="b">
        <v>0</v>
      </c>
      <c r="K175" s="8" t="b">
        <v>0</v>
      </c>
      <c r="L175" s="8">
        <v>165</v>
      </c>
      <c r="M175" s="8"/>
      <c r="N175" s="19">
        <v>165</v>
      </c>
      <c r="O175" s="92" t="s">
        <v>50</v>
      </c>
      <c r="P175" s="8" t="s">
        <v>674</v>
      </c>
      <c r="Q175" s="17">
        <v>6</v>
      </c>
      <c r="R175" s="17">
        <v>6</v>
      </c>
      <c r="S175" s="17">
        <v>119</v>
      </c>
      <c r="T175" s="26">
        <v>0.54589371980676327</v>
      </c>
      <c r="U175" s="12" t="s">
        <v>436</v>
      </c>
      <c r="V175" s="12" t="s">
        <v>437</v>
      </c>
      <c r="W175" s="12" t="s">
        <v>438</v>
      </c>
      <c r="X175" s="85">
        <v>573351291</v>
      </c>
      <c r="Y175" s="85" t="b">
        <v>1</v>
      </c>
      <c r="Z175" s="8" t="s">
        <v>50</v>
      </c>
      <c r="AA175" s="8" t="b">
        <v>1</v>
      </c>
      <c r="AB175" s="10" t="b">
        <v>0</v>
      </c>
      <c r="AC175" s="11" t="s">
        <v>50</v>
      </c>
      <c r="AD175" s="86" t="b">
        <v>0</v>
      </c>
      <c r="AE175" s="17">
        <v>121</v>
      </c>
      <c r="AF175" s="11" t="s">
        <v>372</v>
      </c>
      <c r="AG175" s="87" t="b">
        <v>1</v>
      </c>
      <c r="AH175" s="87" t="b">
        <v>1</v>
      </c>
      <c r="AI175" s="11" t="s">
        <v>373</v>
      </c>
      <c r="AJ175" s="11" t="s">
        <v>372</v>
      </c>
      <c r="AK175" s="11" t="s">
        <v>366</v>
      </c>
      <c r="AL175" s="11" t="s">
        <v>365</v>
      </c>
      <c r="AM175" s="11" t="s">
        <v>371</v>
      </c>
      <c r="AN175" s="11" t="s">
        <v>370</v>
      </c>
      <c r="AO175" s="11" t="s">
        <v>378</v>
      </c>
      <c r="AP175" s="11" t="s">
        <v>376</v>
      </c>
      <c r="AQ175" s="18" t="s">
        <v>377</v>
      </c>
      <c r="AR175" s="18" t="s">
        <v>374</v>
      </c>
    </row>
    <row r="176" spans="1:44" x14ac:dyDescent="0.35">
      <c r="A176" s="8">
        <v>318</v>
      </c>
      <c r="B176" s="8" t="b">
        <v>0</v>
      </c>
      <c r="C176" s="8" t="b">
        <v>1</v>
      </c>
      <c r="D176" s="8" t="b">
        <v>0</v>
      </c>
      <c r="E176" s="8" t="b">
        <v>0</v>
      </c>
      <c r="F176" s="8">
        <v>0</v>
      </c>
      <c r="G176" s="8">
        <v>165</v>
      </c>
      <c r="H176" s="8">
        <v>1</v>
      </c>
      <c r="I176" s="8">
        <v>1</v>
      </c>
      <c r="J176" s="8" t="b">
        <v>1</v>
      </c>
      <c r="K176" s="8" t="b">
        <v>0</v>
      </c>
      <c r="L176" s="8">
        <v>166</v>
      </c>
      <c r="M176" s="8"/>
      <c r="N176" s="19">
        <v>166</v>
      </c>
      <c r="O176" s="92" t="s">
        <v>50</v>
      </c>
      <c r="P176" s="8" t="s">
        <v>686</v>
      </c>
      <c r="Q176" s="17">
        <v>5</v>
      </c>
      <c r="R176" s="17">
        <v>0</v>
      </c>
      <c r="S176" s="17">
        <v>117</v>
      </c>
      <c r="T176" s="26">
        <v>0.56521739130434778</v>
      </c>
      <c r="U176" s="12" t="s">
        <v>50</v>
      </c>
      <c r="V176" s="12" t="s">
        <v>50</v>
      </c>
      <c r="W176" s="12" t="s">
        <v>50</v>
      </c>
      <c r="X176" s="85">
        <v>951211545</v>
      </c>
      <c r="Y176" s="85" t="b">
        <v>1</v>
      </c>
      <c r="Z176" s="8" t="s">
        <v>50</v>
      </c>
      <c r="AA176" s="8" t="b">
        <v>1</v>
      </c>
      <c r="AB176" s="10" t="b">
        <v>0</v>
      </c>
      <c r="AC176" s="11" t="s">
        <v>50</v>
      </c>
      <c r="AD176" s="86" t="b">
        <v>0</v>
      </c>
      <c r="AE176" s="17">
        <v>139</v>
      </c>
      <c r="AF176" s="11" t="s">
        <v>50</v>
      </c>
      <c r="AG176" s="87" t="b">
        <v>0</v>
      </c>
      <c r="AH176" s="87" t="b">
        <v>0</v>
      </c>
      <c r="AI176" s="11" t="s">
        <v>374</v>
      </c>
      <c r="AJ176" s="11" t="s">
        <v>372</v>
      </c>
      <c r="AK176" s="11" t="s">
        <v>366</v>
      </c>
      <c r="AL176" s="11" t="s">
        <v>379</v>
      </c>
      <c r="AM176" s="11" t="s">
        <v>375</v>
      </c>
      <c r="AN176" s="11" t="s">
        <v>367</v>
      </c>
      <c r="AO176" s="11" t="s">
        <v>382</v>
      </c>
      <c r="AP176" s="11" t="s">
        <v>376</v>
      </c>
      <c r="AQ176" s="18" t="s">
        <v>369</v>
      </c>
      <c r="AR176" s="18" t="s">
        <v>381</v>
      </c>
    </row>
    <row r="177" spans="1:44" x14ac:dyDescent="0.35">
      <c r="A177" s="8">
        <v>1458</v>
      </c>
      <c r="B177" s="8" t="b">
        <v>0</v>
      </c>
      <c r="C177" s="8" t="b">
        <v>1</v>
      </c>
      <c r="D177" s="8" t="b">
        <v>1</v>
      </c>
      <c r="E177" s="8" t="b">
        <v>0</v>
      </c>
      <c r="F177" s="8">
        <v>0</v>
      </c>
      <c r="G177" s="8">
        <v>166</v>
      </c>
      <c r="H177" s="8">
        <v>1</v>
      </c>
      <c r="I177" s="8">
        <v>1</v>
      </c>
      <c r="J177" s="8" t="b">
        <v>0</v>
      </c>
      <c r="K177" s="8" t="b">
        <v>0</v>
      </c>
      <c r="L177" s="8">
        <v>167</v>
      </c>
      <c r="M177" s="8"/>
      <c r="N177" s="19">
        <v>167</v>
      </c>
      <c r="O177" s="92" t="s">
        <v>50</v>
      </c>
      <c r="P177" s="8" t="s">
        <v>673</v>
      </c>
      <c r="Q177" s="17">
        <v>5</v>
      </c>
      <c r="R177" s="17">
        <v>3</v>
      </c>
      <c r="S177" s="17">
        <v>116</v>
      </c>
      <c r="T177" s="26">
        <v>0.54589371980676327</v>
      </c>
      <c r="U177" s="12" t="s">
        <v>451</v>
      </c>
      <c r="V177" s="12" t="s">
        <v>450</v>
      </c>
      <c r="W177" s="12" t="s">
        <v>480</v>
      </c>
      <c r="X177" s="85">
        <v>1033114278</v>
      </c>
      <c r="Y177" s="85" t="b">
        <v>0</v>
      </c>
      <c r="Z177" s="8" t="s">
        <v>50</v>
      </c>
      <c r="AA177" s="8" t="b">
        <v>1</v>
      </c>
      <c r="AB177" s="10" t="b">
        <v>0</v>
      </c>
      <c r="AC177" s="11" t="s">
        <v>50</v>
      </c>
      <c r="AD177" s="86" t="b">
        <v>0</v>
      </c>
      <c r="AE177" s="17">
        <v>120</v>
      </c>
      <c r="AF177" s="11" t="s">
        <v>377</v>
      </c>
      <c r="AG177" s="87" t="b">
        <v>1</v>
      </c>
      <c r="AH177" s="87" t="b">
        <v>0</v>
      </c>
      <c r="AI177" s="11" t="s">
        <v>374</v>
      </c>
      <c r="AJ177" s="11" t="s">
        <v>372</v>
      </c>
      <c r="AK177" s="11" t="s">
        <v>366</v>
      </c>
      <c r="AL177" s="11" t="s">
        <v>379</v>
      </c>
      <c r="AM177" s="11" t="s">
        <v>371</v>
      </c>
      <c r="AN177" s="11" t="s">
        <v>370</v>
      </c>
      <c r="AO177" s="11" t="s">
        <v>382</v>
      </c>
      <c r="AP177" s="11" t="s">
        <v>376</v>
      </c>
      <c r="AQ177" s="18" t="s">
        <v>377</v>
      </c>
      <c r="AR177" s="18" t="s">
        <v>374</v>
      </c>
    </row>
    <row r="178" spans="1:44" x14ac:dyDescent="0.35">
      <c r="A178" s="8">
        <v>320</v>
      </c>
      <c r="B178" s="8" t="b">
        <v>0</v>
      </c>
      <c r="C178" s="8" t="b">
        <v>1</v>
      </c>
      <c r="D178" s="8" t="b">
        <v>0</v>
      </c>
      <c r="E178" s="8" t="b">
        <v>0</v>
      </c>
      <c r="F178" s="8">
        <v>0</v>
      </c>
      <c r="G178" s="8">
        <v>168</v>
      </c>
      <c r="H178" s="8">
        <v>0</v>
      </c>
      <c r="I178" s="8">
        <v>1</v>
      </c>
      <c r="J178" s="8" t="b">
        <v>1</v>
      </c>
      <c r="K178" s="8" t="b">
        <v>0</v>
      </c>
      <c r="L178" s="8">
        <v>168</v>
      </c>
      <c r="M178" s="8"/>
      <c r="N178" s="19">
        <v>168</v>
      </c>
      <c r="O178" s="92" t="s">
        <v>50</v>
      </c>
      <c r="P178" s="8" t="s">
        <v>697</v>
      </c>
      <c r="Q178" s="17">
        <v>5</v>
      </c>
      <c r="R178" s="17">
        <v>0</v>
      </c>
      <c r="S178" s="17">
        <v>110</v>
      </c>
      <c r="T178" s="26">
        <v>0.53140096618357491</v>
      </c>
      <c r="U178" s="12" t="s">
        <v>50</v>
      </c>
      <c r="V178" s="12" t="s">
        <v>50</v>
      </c>
      <c r="W178" s="12" t="s">
        <v>50</v>
      </c>
      <c r="X178" s="85">
        <v>1199851900</v>
      </c>
      <c r="Y178" s="85" t="b">
        <v>1</v>
      </c>
      <c r="Z178" s="8" t="s">
        <v>50</v>
      </c>
      <c r="AA178" s="8" t="b">
        <v>1</v>
      </c>
      <c r="AB178" s="10" t="b">
        <v>0</v>
      </c>
      <c r="AC178" s="11" t="s">
        <v>50</v>
      </c>
      <c r="AD178" s="86" t="b">
        <v>0</v>
      </c>
      <c r="AE178" s="17">
        <v>130</v>
      </c>
      <c r="AF178" s="11" t="s">
        <v>50</v>
      </c>
      <c r="AG178" s="87" t="b">
        <v>0</v>
      </c>
      <c r="AH178" s="87" t="b">
        <v>0</v>
      </c>
      <c r="AI178" s="11" t="s">
        <v>373</v>
      </c>
      <c r="AJ178" s="11" t="s">
        <v>372</v>
      </c>
      <c r="AK178" s="11" t="s">
        <v>366</v>
      </c>
      <c r="AL178" s="11" t="s">
        <v>379</v>
      </c>
      <c r="AM178" s="11" t="s">
        <v>371</v>
      </c>
      <c r="AN178" s="11" t="s">
        <v>367</v>
      </c>
      <c r="AO178" s="11" t="s">
        <v>378</v>
      </c>
      <c r="AP178" s="11" t="s">
        <v>376</v>
      </c>
      <c r="AQ178" s="18" t="s">
        <v>369</v>
      </c>
      <c r="AR178" s="18" t="s">
        <v>374</v>
      </c>
    </row>
    <row r="179" spans="1:44" x14ac:dyDescent="0.35">
      <c r="A179" s="4">
        <v>319</v>
      </c>
      <c r="B179" s="8" t="b">
        <v>0</v>
      </c>
      <c r="C179" t="b">
        <v>1</v>
      </c>
      <c r="D179" t="b">
        <v>0</v>
      </c>
      <c r="E179" t="b">
        <v>0</v>
      </c>
      <c r="F179">
        <v>0</v>
      </c>
      <c r="G179">
        <v>169</v>
      </c>
      <c r="I179" s="8">
        <v>1</v>
      </c>
      <c r="J179" s="8" t="b">
        <v>0</v>
      </c>
      <c r="K179" t="b">
        <v>0</v>
      </c>
      <c r="L179" s="4">
        <v>169</v>
      </c>
      <c r="N179" s="88">
        <v>169</v>
      </c>
      <c r="O179" s="93"/>
      <c r="P179" s="89" t="s">
        <v>691</v>
      </c>
      <c r="Q179" s="158">
        <v>5</v>
      </c>
      <c r="R179" s="158">
        <v>0</v>
      </c>
      <c r="S179" s="158">
        <v>89</v>
      </c>
      <c r="T179" s="159">
        <v>0.42995169082125606</v>
      </c>
      <c r="U179" s="160" t="s">
        <v>50</v>
      </c>
      <c r="V179" s="160" t="s">
        <v>50</v>
      </c>
      <c r="W179" s="160" t="s">
        <v>50</v>
      </c>
      <c r="X179" s="161">
        <v>294099725</v>
      </c>
      <c r="Y179" s="161" t="b">
        <v>1</v>
      </c>
      <c r="Z179" s="89" t="s">
        <v>50</v>
      </c>
      <c r="AA179" s="89" t="b">
        <v>1</v>
      </c>
      <c r="AB179" s="162" t="b">
        <v>0</v>
      </c>
      <c r="AC179" s="90" t="s">
        <v>50</v>
      </c>
      <c r="AD179" s="163"/>
      <c r="AE179" s="158">
        <v>130</v>
      </c>
      <c r="AF179" s="90" t="s">
        <v>50</v>
      </c>
      <c r="AG179" s="164"/>
      <c r="AH179" s="164"/>
      <c r="AI179" s="90" t="s">
        <v>373</v>
      </c>
      <c r="AJ179" s="90" t="s">
        <v>380</v>
      </c>
      <c r="AK179" s="90" t="s">
        <v>381</v>
      </c>
      <c r="AL179" s="90" t="s">
        <v>365</v>
      </c>
      <c r="AM179" s="90" t="s">
        <v>371</v>
      </c>
      <c r="AN179" s="90" t="s">
        <v>370</v>
      </c>
      <c r="AO179" s="90" t="s">
        <v>378</v>
      </c>
      <c r="AP179" s="90" t="s">
        <v>368</v>
      </c>
      <c r="AQ179" s="91" t="s">
        <v>377</v>
      </c>
      <c r="AR179" s="91" t="s">
        <v>374</v>
      </c>
    </row>
  </sheetData>
  <mergeCells count="1">
    <mergeCell ref="A5:AQ5"/>
  </mergeCells>
  <conditionalFormatting sqref="A11:AQ178 AR11:AR179 B179 I179:J179 N179:AQ179">
    <cfRule type="expression" dxfId="85" priority="12">
      <formula>NOT($Y11)</formula>
    </cfRule>
  </conditionalFormatting>
  <conditionalFormatting sqref="N11:AR177">
    <cfRule type="expression" dxfId="84" priority="136">
      <formula>AND($B11,NOT($B12))</formula>
    </cfRule>
  </conditionalFormatting>
  <conditionalFormatting sqref="N11:AR179">
    <cfRule type="expression" dxfId="83" priority="137">
      <formula>AND($B11,$J11)</formula>
    </cfRule>
    <cfRule type="expression" dxfId="82" priority="138">
      <formula>$J11</formula>
    </cfRule>
  </conditionalFormatting>
  <conditionalFormatting sqref="N178:AR179">
    <cfRule type="expression" dxfId="81" priority="139">
      <formula>AND($B178,NOT(#REF!))</formula>
    </cfRule>
  </conditionalFormatting>
  <conditionalFormatting sqref="P11:P179 Z11:Z179">
    <cfRule type="expression" dxfId="80" priority="20">
      <formula>NOT($C11)</formula>
    </cfRule>
  </conditionalFormatting>
  <conditionalFormatting sqref="P53">
    <cfRule type="expression" dxfId="79" priority="33">
      <formula>$A53=#REF!</formula>
    </cfRule>
  </conditionalFormatting>
  <conditionalFormatting sqref="P11:Q179 Z11:Z179">
    <cfRule type="expression" dxfId="78" priority="13">
      <formula>$K11</formula>
    </cfRule>
  </conditionalFormatting>
  <conditionalFormatting sqref="R11:R179">
    <cfRule type="expression" dxfId="77" priority="18">
      <formula>NOT($E11)</formula>
    </cfRule>
    <cfRule type="expression" dxfId="76" priority="19">
      <formula>$E11</formula>
    </cfRule>
  </conditionalFormatting>
  <conditionalFormatting sqref="AC11:AC179">
    <cfRule type="expression" dxfId="75" priority="35">
      <formula>AND(AB11,AD11)</formula>
    </cfRule>
    <cfRule type="expression" dxfId="74" priority="36">
      <formula>AND(AB11,NOT(AD11))</formula>
    </cfRule>
  </conditionalFormatting>
  <conditionalFormatting sqref="AF11:AF179">
    <cfRule type="expression" dxfId="73" priority="42">
      <formula>AG11</formula>
    </cfRule>
    <cfRule type="expression" dxfId="72" priority="45">
      <formula>NOT(AG11)</formula>
    </cfRule>
    <cfRule type="expression" dxfId="71" priority="46">
      <formula>AH11</formula>
    </cfRule>
  </conditionalFormatting>
  <conditionalFormatting sqref="AI11:AR179">
    <cfRule type="expression" dxfId="70" priority="2">
      <formula>AI11&lt;&gt;AI$1</formula>
    </cfRule>
    <cfRule type="expression" dxfId="69" priority="3">
      <formula>AI11=AI$1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portrait" r:id="rId1"/>
  <headerFooter>
    <oddFooter>&amp;CPage &amp;P of &amp;N&amp;R&amp;D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30997-F656-4FF4-BFA3-C04439630F81}">
  <sheetPr codeName="Sheet38">
    <tabColor theme="5" tint="0.59999389629810485"/>
  </sheetPr>
  <dimension ref="A1:P250"/>
  <sheetViews>
    <sheetView workbookViewId="0"/>
  </sheetViews>
  <sheetFormatPr defaultRowHeight="14.5" x14ac:dyDescent="0.35"/>
  <cols>
    <col min="1" max="1" width="19.26953125" bestFit="1" customWidth="1"/>
    <col min="2" max="2" width="13.1796875" bestFit="1" customWidth="1"/>
    <col min="3" max="3" width="15.54296875" bestFit="1" customWidth="1"/>
    <col min="4" max="4" width="14.7265625" bestFit="1" customWidth="1"/>
    <col min="5" max="5" width="17.81640625" bestFit="1" customWidth="1"/>
    <col min="6" max="6" width="18.7265625" bestFit="1" customWidth="1"/>
  </cols>
  <sheetData>
    <row r="1" spans="1:16" s="2" customFormat="1" ht="29" x14ac:dyDescent="0.35">
      <c r="A1" s="154" t="s">
        <v>355</v>
      </c>
      <c r="B1" s="154" t="s">
        <v>57</v>
      </c>
      <c r="C1" s="154" t="s">
        <v>351</v>
      </c>
      <c r="D1" s="154" t="s">
        <v>352</v>
      </c>
      <c r="E1" s="154" t="s">
        <v>356</v>
      </c>
      <c r="F1" s="154" t="s">
        <v>357</v>
      </c>
      <c r="H1" s="154" t="s">
        <v>57</v>
      </c>
      <c r="K1" s="154" t="s">
        <v>355</v>
      </c>
      <c r="L1" s="154" t="s">
        <v>57</v>
      </c>
      <c r="M1" s="154" t="s">
        <v>351</v>
      </c>
      <c r="N1" s="154" t="s">
        <v>352</v>
      </c>
      <c r="O1" s="154" t="s">
        <v>356</v>
      </c>
      <c r="P1" s="154" t="s">
        <v>357</v>
      </c>
    </row>
    <row r="2" spans="1:16" x14ac:dyDescent="0.35">
      <c r="A2" s="155">
        <v>1</v>
      </c>
      <c r="B2" s="155">
        <v>105</v>
      </c>
      <c r="C2" s="155">
        <v>7</v>
      </c>
      <c r="D2" s="155">
        <v>1</v>
      </c>
      <c r="E2" s="155">
        <v>52</v>
      </c>
      <c r="F2" s="155">
        <v>1</v>
      </c>
      <c r="H2" s="155">
        <v>105</v>
      </c>
      <c r="K2" s="155">
        <v>1</v>
      </c>
      <c r="L2" s="155">
        <v>97</v>
      </c>
      <c r="M2" s="155">
        <v>1</v>
      </c>
    </row>
    <row r="3" spans="1:16" x14ac:dyDescent="0.35">
      <c r="A3" s="155">
        <v>2</v>
      </c>
      <c r="B3" s="155">
        <v>147</v>
      </c>
      <c r="C3" s="155">
        <v>7</v>
      </c>
      <c r="D3" s="155">
        <v>2</v>
      </c>
      <c r="E3" s="155">
        <v>51</v>
      </c>
      <c r="F3" s="155">
        <v>1</v>
      </c>
      <c r="H3" s="155">
        <v>147</v>
      </c>
      <c r="K3">
        <v>2</v>
      </c>
      <c r="L3">
        <v>7</v>
      </c>
      <c r="M3">
        <v>1</v>
      </c>
    </row>
    <row r="4" spans="1:16" x14ac:dyDescent="0.35">
      <c r="A4" s="155">
        <v>3</v>
      </c>
      <c r="B4" s="155">
        <v>27</v>
      </c>
      <c r="C4" s="155">
        <v>7</v>
      </c>
      <c r="D4" s="155">
        <v>2</v>
      </c>
      <c r="E4" s="155">
        <v>51</v>
      </c>
      <c r="F4" s="155">
        <v>1</v>
      </c>
      <c r="H4" s="155">
        <v>27</v>
      </c>
      <c r="K4">
        <v>3</v>
      </c>
      <c r="L4">
        <v>278</v>
      </c>
      <c r="M4">
        <v>1</v>
      </c>
    </row>
    <row r="5" spans="1:16" x14ac:dyDescent="0.35">
      <c r="A5" s="155">
        <v>4</v>
      </c>
      <c r="B5" s="155">
        <v>85</v>
      </c>
      <c r="C5" s="155">
        <v>7</v>
      </c>
      <c r="D5" s="155">
        <v>4</v>
      </c>
      <c r="E5" s="155">
        <v>49</v>
      </c>
      <c r="F5" s="155">
        <v>1</v>
      </c>
      <c r="H5" s="155">
        <v>85</v>
      </c>
      <c r="K5">
        <v>4</v>
      </c>
      <c r="L5">
        <v>1496</v>
      </c>
      <c r="M5">
        <v>1</v>
      </c>
    </row>
    <row r="6" spans="1:16" x14ac:dyDescent="0.35">
      <c r="A6" s="155">
        <v>5</v>
      </c>
      <c r="B6" s="155">
        <v>1496</v>
      </c>
      <c r="C6" s="155">
        <v>7</v>
      </c>
      <c r="D6" s="155">
        <v>4</v>
      </c>
      <c r="E6" s="155">
        <v>49</v>
      </c>
      <c r="F6" s="155">
        <v>1</v>
      </c>
      <c r="H6" s="155">
        <v>1496</v>
      </c>
      <c r="K6">
        <v>5</v>
      </c>
      <c r="L6">
        <v>17</v>
      </c>
      <c r="M6">
        <v>1</v>
      </c>
    </row>
    <row r="7" spans="1:16" x14ac:dyDescent="0.35">
      <c r="A7" s="155">
        <v>6</v>
      </c>
      <c r="B7" s="155">
        <v>267</v>
      </c>
      <c r="C7" s="155">
        <v>7</v>
      </c>
      <c r="D7" s="155">
        <v>4</v>
      </c>
      <c r="E7" s="155">
        <v>49</v>
      </c>
      <c r="F7" s="155">
        <v>1</v>
      </c>
      <c r="H7" s="155">
        <v>267</v>
      </c>
      <c r="K7">
        <v>6</v>
      </c>
      <c r="L7">
        <v>131</v>
      </c>
      <c r="M7">
        <v>1</v>
      </c>
    </row>
    <row r="8" spans="1:16" x14ac:dyDescent="0.35">
      <c r="A8" s="155">
        <v>7</v>
      </c>
      <c r="B8" s="155">
        <v>278</v>
      </c>
      <c r="C8" s="155">
        <v>7</v>
      </c>
      <c r="D8" s="155">
        <v>4</v>
      </c>
      <c r="E8" s="155">
        <v>49</v>
      </c>
      <c r="F8" s="155">
        <v>1</v>
      </c>
      <c r="H8" s="155">
        <v>278</v>
      </c>
      <c r="K8">
        <v>7</v>
      </c>
      <c r="L8">
        <v>270</v>
      </c>
      <c r="M8">
        <v>1</v>
      </c>
    </row>
    <row r="9" spans="1:16" x14ac:dyDescent="0.35">
      <c r="A9" s="155">
        <v>8</v>
      </c>
      <c r="B9" s="155">
        <v>1440</v>
      </c>
      <c r="C9" s="155">
        <v>7</v>
      </c>
      <c r="D9" s="155">
        <v>8</v>
      </c>
      <c r="E9" s="155">
        <v>48</v>
      </c>
      <c r="F9" s="155">
        <v>1</v>
      </c>
      <c r="H9" s="155">
        <v>1440</v>
      </c>
      <c r="K9">
        <v>8</v>
      </c>
      <c r="L9">
        <v>105</v>
      </c>
      <c r="M9">
        <v>1</v>
      </c>
    </row>
    <row r="10" spans="1:16" x14ac:dyDescent="0.35">
      <c r="A10" s="155">
        <v>9</v>
      </c>
      <c r="B10" s="155">
        <v>53</v>
      </c>
      <c r="C10" s="155">
        <v>7</v>
      </c>
      <c r="D10" s="155">
        <v>8</v>
      </c>
      <c r="E10" s="155">
        <v>48</v>
      </c>
      <c r="F10" s="155">
        <v>1</v>
      </c>
      <c r="H10" s="155">
        <v>53</v>
      </c>
      <c r="K10">
        <v>9</v>
      </c>
      <c r="L10">
        <v>53</v>
      </c>
      <c r="M10">
        <v>1</v>
      </c>
    </row>
    <row r="11" spans="1:16" x14ac:dyDescent="0.35">
      <c r="A11" s="155">
        <v>10</v>
      </c>
      <c r="B11" s="155">
        <v>109</v>
      </c>
      <c r="C11" s="155">
        <v>7</v>
      </c>
      <c r="D11" s="155">
        <v>10</v>
      </c>
      <c r="E11" s="155">
        <v>47</v>
      </c>
      <c r="F11" s="155">
        <v>1</v>
      </c>
      <c r="H11" s="155">
        <v>109</v>
      </c>
      <c r="K11">
        <v>10</v>
      </c>
      <c r="L11">
        <v>1335</v>
      </c>
      <c r="M11">
        <v>1</v>
      </c>
    </row>
    <row r="12" spans="1:16" x14ac:dyDescent="0.35">
      <c r="A12" s="155">
        <v>11</v>
      </c>
      <c r="B12" s="155">
        <v>1497</v>
      </c>
      <c r="C12" s="155">
        <v>7</v>
      </c>
      <c r="D12" s="155">
        <v>10</v>
      </c>
      <c r="E12" s="155">
        <v>47</v>
      </c>
      <c r="F12" s="155">
        <v>1</v>
      </c>
      <c r="H12" s="155">
        <v>1497</v>
      </c>
      <c r="K12">
        <v>11</v>
      </c>
      <c r="L12">
        <v>113</v>
      </c>
      <c r="M12">
        <v>1</v>
      </c>
    </row>
    <row r="13" spans="1:16" x14ac:dyDescent="0.35">
      <c r="A13" s="155">
        <v>12</v>
      </c>
      <c r="B13" s="155">
        <v>17</v>
      </c>
      <c r="C13" s="155">
        <v>7</v>
      </c>
      <c r="D13" s="155">
        <v>10</v>
      </c>
      <c r="E13" s="155">
        <v>47</v>
      </c>
      <c r="F13" s="155">
        <v>1</v>
      </c>
      <c r="H13" s="155">
        <v>17</v>
      </c>
      <c r="K13">
        <v>12</v>
      </c>
      <c r="L13">
        <v>1459</v>
      </c>
      <c r="M13">
        <v>1</v>
      </c>
    </row>
    <row r="14" spans="1:16" x14ac:dyDescent="0.35">
      <c r="A14" s="155">
        <v>13</v>
      </c>
      <c r="B14" s="155">
        <v>166</v>
      </c>
      <c r="C14" s="155">
        <v>7</v>
      </c>
      <c r="D14" s="155">
        <v>10</v>
      </c>
      <c r="E14" s="155">
        <v>47</v>
      </c>
      <c r="F14" s="155">
        <v>1</v>
      </c>
      <c r="H14" s="155">
        <v>166</v>
      </c>
      <c r="K14">
        <v>13</v>
      </c>
      <c r="L14">
        <v>166</v>
      </c>
      <c r="M14">
        <v>1</v>
      </c>
    </row>
    <row r="15" spans="1:16" x14ac:dyDescent="0.35">
      <c r="A15" s="155">
        <v>14</v>
      </c>
      <c r="B15" s="155">
        <v>100</v>
      </c>
      <c r="C15" s="155">
        <v>7</v>
      </c>
      <c r="D15" s="155">
        <v>14</v>
      </c>
      <c r="E15" s="155">
        <v>46</v>
      </c>
      <c r="F15" s="155">
        <v>1</v>
      </c>
      <c r="H15" s="155">
        <v>100</v>
      </c>
      <c r="K15">
        <v>14</v>
      </c>
      <c r="L15">
        <v>1480</v>
      </c>
      <c r="M15">
        <v>1</v>
      </c>
    </row>
    <row r="16" spans="1:16" x14ac:dyDescent="0.35">
      <c r="A16" s="155">
        <v>15</v>
      </c>
      <c r="B16" s="155">
        <v>75</v>
      </c>
      <c r="C16" s="155">
        <v>7</v>
      </c>
      <c r="D16" s="155">
        <v>14</v>
      </c>
      <c r="E16" s="155">
        <v>46</v>
      </c>
      <c r="F16" s="155">
        <v>1</v>
      </c>
      <c r="H16" s="155">
        <v>75</v>
      </c>
      <c r="K16">
        <v>15</v>
      </c>
      <c r="L16">
        <v>66</v>
      </c>
      <c r="M16">
        <v>1</v>
      </c>
    </row>
    <row r="17" spans="1:13" x14ac:dyDescent="0.35">
      <c r="A17" s="155">
        <v>16</v>
      </c>
      <c r="B17" s="155">
        <v>1480</v>
      </c>
      <c r="C17" s="155">
        <v>7</v>
      </c>
      <c r="D17" s="155">
        <v>14</v>
      </c>
      <c r="E17" s="155">
        <v>46</v>
      </c>
      <c r="F17" s="155">
        <v>1</v>
      </c>
      <c r="H17" s="155">
        <v>1480</v>
      </c>
      <c r="K17">
        <v>16</v>
      </c>
      <c r="L17">
        <v>148</v>
      </c>
      <c r="M17">
        <v>1</v>
      </c>
    </row>
    <row r="18" spans="1:13" x14ac:dyDescent="0.35">
      <c r="A18" s="155">
        <v>17</v>
      </c>
      <c r="B18" s="155">
        <v>291</v>
      </c>
      <c r="C18" s="155">
        <v>7</v>
      </c>
      <c r="D18" s="155">
        <v>14</v>
      </c>
      <c r="E18" s="155">
        <v>46</v>
      </c>
      <c r="F18" s="155">
        <v>1</v>
      </c>
      <c r="H18" s="155">
        <v>291</v>
      </c>
      <c r="K18">
        <v>17</v>
      </c>
      <c r="L18">
        <v>171</v>
      </c>
      <c r="M18">
        <v>1</v>
      </c>
    </row>
    <row r="19" spans="1:13" x14ac:dyDescent="0.35">
      <c r="A19" s="155">
        <v>18</v>
      </c>
      <c r="B19" s="155">
        <v>243</v>
      </c>
      <c r="C19" s="155">
        <v>7</v>
      </c>
      <c r="D19" s="155">
        <v>14</v>
      </c>
      <c r="E19" s="155">
        <v>46</v>
      </c>
      <c r="F19" s="155">
        <v>1</v>
      </c>
      <c r="H19" s="155">
        <v>243</v>
      </c>
      <c r="K19">
        <v>18</v>
      </c>
      <c r="L19">
        <v>16</v>
      </c>
      <c r="M19">
        <v>1</v>
      </c>
    </row>
    <row r="20" spans="1:13" x14ac:dyDescent="0.35">
      <c r="A20" s="155">
        <v>19</v>
      </c>
      <c r="B20" s="155">
        <v>1152</v>
      </c>
      <c r="C20" s="155">
        <v>7</v>
      </c>
      <c r="D20" s="155">
        <v>14</v>
      </c>
      <c r="E20" s="155">
        <v>46</v>
      </c>
      <c r="F20" s="155">
        <v>1</v>
      </c>
      <c r="H20" s="155">
        <v>1152</v>
      </c>
      <c r="K20">
        <v>19</v>
      </c>
      <c r="L20">
        <v>147</v>
      </c>
      <c r="M20">
        <v>1</v>
      </c>
    </row>
    <row r="21" spans="1:13" x14ac:dyDescent="0.35">
      <c r="A21" s="155">
        <v>20</v>
      </c>
      <c r="B21" s="155">
        <v>270</v>
      </c>
      <c r="C21" s="155">
        <v>7</v>
      </c>
      <c r="D21" s="155">
        <v>20</v>
      </c>
      <c r="E21" s="155">
        <v>45</v>
      </c>
      <c r="F21" s="155">
        <v>1</v>
      </c>
      <c r="H21" s="155">
        <v>270</v>
      </c>
      <c r="K21">
        <v>20</v>
      </c>
      <c r="L21">
        <v>39</v>
      </c>
      <c r="M21">
        <v>1</v>
      </c>
    </row>
    <row r="22" spans="1:13" x14ac:dyDescent="0.35">
      <c r="A22" s="155">
        <v>21</v>
      </c>
      <c r="B22" s="155">
        <v>97</v>
      </c>
      <c r="C22" s="155">
        <v>7</v>
      </c>
      <c r="D22" s="155">
        <v>20</v>
      </c>
      <c r="E22" s="155">
        <v>45</v>
      </c>
      <c r="F22" s="155">
        <v>1</v>
      </c>
      <c r="H22" s="155">
        <v>97</v>
      </c>
      <c r="K22">
        <v>21</v>
      </c>
      <c r="L22">
        <v>1440</v>
      </c>
      <c r="M22">
        <v>1</v>
      </c>
    </row>
    <row r="23" spans="1:13" x14ac:dyDescent="0.35">
      <c r="A23" s="155">
        <v>22</v>
      </c>
      <c r="B23" s="155">
        <v>131</v>
      </c>
      <c r="C23" s="155">
        <v>7</v>
      </c>
      <c r="D23" s="155">
        <v>20</v>
      </c>
      <c r="E23" s="155">
        <v>45</v>
      </c>
      <c r="F23" s="155">
        <v>1</v>
      </c>
      <c r="H23" s="155">
        <v>131</v>
      </c>
      <c r="K23">
        <v>22</v>
      </c>
      <c r="L23">
        <v>78</v>
      </c>
      <c r="M23">
        <v>1</v>
      </c>
    </row>
    <row r="24" spans="1:13" x14ac:dyDescent="0.35">
      <c r="A24" s="155">
        <v>23</v>
      </c>
      <c r="B24" s="155">
        <v>113</v>
      </c>
      <c r="C24" s="155">
        <v>7</v>
      </c>
      <c r="D24" s="155">
        <v>20</v>
      </c>
      <c r="E24" s="155">
        <v>45</v>
      </c>
      <c r="F24" s="155">
        <v>1</v>
      </c>
      <c r="H24" s="155">
        <v>113</v>
      </c>
      <c r="K24">
        <v>23</v>
      </c>
      <c r="L24">
        <v>299</v>
      </c>
      <c r="M24">
        <v>1</v>
      </c>
    </row>
    <row r="25" spans="1:13" x14ac:dyDescent="0.35">
      <c r="A25" s="155">
        <v>24</v>
      </c>
      <c r="B25" s="155">
        <v>186</v>
      </c>
      <c r="C25" s="155">
        <v>7</v>
      </c>
      <c r="D25" s="155">
        <v>20</v>
      </c>
      <c r="E25" s="155">
        <v>45</v>
      </c>
      <c r="F25" s="155">
        <v>1</v>
      </c>
      <c r="H25" s="155">
        <v>186</v>
      </c>
      <c r="K25">
        <v>24</v>
      </c>
      <c r="L25">
        <v>287</v>
      </c>
      <c r="M25">
        <v>1</v>
      </c>
    </row>
    <row r="26" spans="1:13" x14ac:dyDescent="0.35">
      <c r="A26" s="155">
        <v>25</v>
      </c>
      <c r="B26" s="155">
        <v>66</v>
      </c>
      <c r="C26" s="155">
        <v>7</v>
      </c>
      <c r="D26" s="155">
        <v>20</v>
      </c>
      <c r="E26" s="155">
        <v>45</v>
      </c>
      <c r="F26" s="155">
        <v>1</v>
      </c>
      <c r="H26" s="155">
        <v>66</v>
      </c>
      <c r="K26">
        <v>25</v>
      </c>
      <c r="L26">
        <v>52</v>
      </c>
      <c r="M26">
        <v>1</v>
      </c>
    </row>
    <row r="27" spans="1:13" x14ac:dyDescent="0.35">
      <c r="A27" s="155">
        <v>26</v>
      </c>
      <c r="B27" s="155">
        <v>1334</v>
      </c>
      <c r="C27" s="155">
        <v>7</v>
      </c>
      <c r="D27" s="155">
        <v>20</v>
      </c>
      <c r="E27" s="155">
        <v>45</v>
      </c>
      <c r="F27" s="155">
        <v>1</v>
      </c>
      <c r="H27" s="155">
        <v>1334</v>
      </c>
      <c r="K27">
        <v>26</v>
      </c>
      <c r="L27">
        <v>174</v>
      </c>
      <c r="M27">
        <v>1</v>
      </c>
    </row>
    <row r="28" spans="1:13" x14ac:dyDescent="0.35">
      <c r="A28" s="155">
        <v>27</v>
      </c>
      <c r="B28" s="155">
        <v>7</v>
      </c>
      <c r="C28" s="155">
        <v>7</v>
      </c>
      <c r="D28" s="155">
        <v>0</v>
      </c>
      <c r="E28" s="155">
        <v>45</v>
      </c>
      <c r="F28" s="155">
        <v>1</v>
      </c>
      <c r="H28" s="155">
        <v>7</v>
      </c>
      <c r="K28">
        <v>27</v>
      </c>
      <c r="L28">
        <v>1289</v>
      </c>
      <c r="M28">
        <v>1</v>
      </c>
    </row>
    <row r="29" spans="1:13" x14ac:dyDescent="0.35">
      <c r="A29" s="155">
        <v>28</v>
      </c>
      <c r="B29" s="155">
        <v>150</v>
      </c>
      <c r="C29" s="155">
        <v>7</v>
      </c>
      <c r="D29" s="155">
        <v>20</v>
      </c>
      <c r="E29" s="155">
        <v>45</v>
      </c>
      <c r="F29" s="155">
        <v>1</v>
      </c>
      <c r="H29" s="155">
        <v>150</v>
      </c>
      <c r="K29">
        <v>28</v>
      </c>
      <c r="L29">
        <v>227</v>
      </c>
      <c r="M29">
        <v>1</v>
      </c>
    </row>
    <row r="30" spans="1:13" x14ac:dyDescent="0.35">
      <c r="A30" s="155">
        <v>29</v>
      </c>
      <c r="B30" s="155">
        <v>115</v>
      </c>
      <c r="C30" s="155">
        <v>7</v>
      </c>
      <c r="D30" s="155">
        <v>20</v>
      </c>
      <c r="E30" s="155">
        <v>45</v>
      </c>
      <c r="F30" s="155">
        <v>1</v>
      </c>
      <c r="H30" s="155">
        <v>115</v>
      </c>
      <c r="K30">
        <v>29</v>
      </c>
      <c r="L30">
        <v>149</v>
      </c>
      <c r="M30">
        <v>1</v>
      </c>
    </row>
    <row r="31" spans="1:13" x14ac:dyDescent="0.35">
      <c r="A31" s="155">
        <v>30</v>
      </c>
      <c r="B31" s="155">
        <v>199</v>
      </c>
      <c r="C31" s="155">
        <v>7</v>
      </c>
      <c r="D31" s="155">
        <v>30</v>
      </c>
      <c r="E31" s="155">
        <v>44</v>
      </c>
      <c r="F31" s="155">
        <v>1</v>
      </c>
      <c r="H31" s="155">
        <v>199</v>
      </c>
      <c r="K31">
        <v>30</v>
      </c>
      <c r="L31">
        <v>75</v>
      </c>
      <c r="M31">
        <v>1</v>
      </c>
    </row>
    <row r="32" spans="1:13" x14ac:dyDescent="0.35">
      <c r="A32" s="155">
        <v>31</v>
      </c>
      <c r="B32" s="155">
        <v>114</v>
      </c>
      <c r="C32" s="155">
        <v>7</v>
      </c>
      <c r="D32" s="155">
        <v>30</v>
      </c>
      <c r="E32" s="155">
        <v>44</v>
      </c>
      <c r="F32" s="155">
        <v>1</v>
      </c>
      <c r="H32" s="155">
        <v>114</v>
      </c>
      <c r="K32">
        <v>31</v>
      </c>
      <c r="L32">
        <v>114</v>
      </c>
      <c r="M32">
        <v>1</v>
      </c>
    </row>
    <row r="33" spans="1:13" x14ac:dyDescent="0.35">
      <c r="A33" s="155">
        <v>32</v>
      </c>
      <c r="B33" s="155">
        <v>149</v>
      </c>
      <c r="C33" s="155">
        <v>7</v>
      </c>
      <c r="D33" s="155">
        <v>30</v>
      </c>
      <c r="E33" s="155">
        <v>44</v>
      </c>
      <c r="F33" s="155">
        <v>1</v>
      </c>
      <c r="H33" s="155">
        <v>149</v>
      </c>
      <c r="K33">
        <v>32</v>
      </c>
      <c r="L33">
        <v>165</v>
      </c>
      <c r="M33">
        <v>1</v>
      </c>
    </row>
    <row r="34" spans="1:13" x14ac:dyDescent="0.35">
      <c r="A34" s="155">
        <v>33</v>
      </c>
      <c r="B34" s="155">
        <v>191</v>
      </c>
      <c r="C34" s="155">
        <v>7</v>
      </c>
      <c r="D34" s="155">
        <v>30</v>
      </c>
      <c r="E34" s="155">
        <v>44</v>
      </c>
      <c r="F34" s="155">
        <v>1</v>
      </c>
      <c r="H34" s="155">
        <v>191</v>
      </c>
      <c r="K34">
        <v>33</v>
      </c>
      <c r="L34">
        <v>104</v>
      </c>
      <c r="M34">
        <v>1</v>
      </c>
    </row>
    <row r="35" spans="1:13" x14ac:dyDescent="0.35">
      <c r="A35" s="155">
        <v>34</v>
      </c>
      <c r="B35" s="155">
        <v>15</v>
      </c>
      <c r="C35" s="155">
        <v>7</v>
      </c>
      <c r="D35" s="155">
        <v>30</v>
      </c>
      <c r="E35" s="155">
        <v>44</v>
      </c>
      <c r="F35" s="155">
        <v>1</v>
      </c>
      <c r="H35" s="155">
        <v>15</v>
      </c>
      <c r="K35">
        <v>34</v>
      </c>
      <c r="L35">
        <v>83</v>
      </c>
      <c r="M35">
        <v>1</v>
      </c>
    </row>
    <row r="36" spans="1:13" x14ac:dyDescent="0.35">
      <c r="A36" s="155">
        <v>35</v>
      </c>
      <c r="B36" s="155">
        <v>78</v>
      </c>
      <c r="C36" s="155">
        <v>7</v>
      </c>
      <c r="D36" s="155">
        <v>30</v>
      </c>
      <c r="E36" s="155">
        <v>44</v>
      </c>
      <c r="F36" s="155">
        <v>1</v>
      </c>
      <c r="H36" s="155">
        <v>78</v>
      </c>
      <c r="K36">
        <v>35</v>
      </c>
      <c r="L36">
        <v>291</v>
      </c>
      <c r="M36">
        <v>1</v>
      </c>
    </row>
    <row r="37" spans="1:13" x14ac:dyDescent="0.35">
      <c r="A37" s="155">
        <v>36</v>
      </c>
      <c r="B37" s="155">
        <v>21</v>
      </c>
      <c r="C37" s="155">
        <v>7</v>
      </c>
      <c r="D37" s="155">
        <v>30</v>
      </c>
      <c r="E37" s="155">
        <v>44</v>
      </c>
      <c r="F37" s="155">
        <v>1</v>
      </c>
      <c r="H37" s="155">
        <v>21</v>
      </c>
      <c r="K37">
        <v>36</v>
      </c>
      <c r="L37">
        <v>275</v>
      </c>
      <c r="M37">
        <v>1</v>
      </c>
    </row>
    <row r="38" spans="1:13" x14ac:dyDescent="0.35">
      <c r="A38" s="155">
        <v>37</v>
      </c>
      <c r="B38" s="155">
        <v>83</v>
      </c>
      <c r="C38" s="155">
        <v>7</v>
      </c>
      <c r="D38" s="155">
        <v>30</v>
      </c>
      <c r="E38" s="155">
        <v>44</v>
      </c>
      <c r="F38" s="155">
        <v>1</v>
      </c>
      <c r="H38" s="155">
        <v>83</v>
      </c>
      <c r="K38">
        <v>37</v>
      </c>
      <c r="L38">
        <v>31</v>
      </c>
      <c r="M38">
        <v>1</v>
      </c>
    </row>
    <row r="39" spans="1:13" x14ac:dyDescent="0.35">
      <c r="A39" s="155">
        <v>38</v>
      </c>
      <c r="B39" s="155">
        <v>1335</v>
      </c>
      <c r="C39" s="155">
        <v>7</v>
      </c>
      <c r="D39" s="155">
        <v>30</v>
      </c>
      <c r="E39" s="155">
        <v>44</v>
      </c>
      <c r="F39" s="155">
        <v>1</v>
      </c>
      <c r="H39" s="155">
        <v>1335</v>
      </c>
      <c r="K39">
        <v>38</v>
      </c>
      <c r="L39">
        <v>110</v>
      </c>
      <c r="M39">
        <v>1</v>
      </c>
    </row>
    <row r="40" spans="1:13" x14ac:dyDescent="0.35">
      <c r="A40" s="155">
        <v>39</v>
      </c>
      <c r="B40" s="155">
        <v>45</v>
      </c>
      <c r="C40" s="155">
        <v>7</v>
      </c>
      <c r="D40" s="155">
        <v>30</v>
      </c>
      <c r="E40" s="155">
        <v>44</v>
      </c>
      <c r="F40" s="155">
        <v>1</v>
      </c>
      <c r="H40" s="155">
        <v>45</v>
      </c>
      <c r="K40">
        <v>39</v>
      </c>
      <c r="L40">
        <v>21</v>
      </c>
      <c r="M40">
        <v>1</v>
      </c>
    </row>
    <row r="41" spans="1:13" x14ac:dyDescent="0.35">
      <c r="A41" s="155">
        <v>40</v>
      </c>
      <c r="B41" s="155">
        <v>171</v>
      </c>
      <c r="C41" s="155">
        <v>7</v>
      </c>
      <c r="D41" s="155">
        <v>30</v>
      </c>
      <c r="E41" s="155">
        <v>44</v>
      </c>
      <c r="F41" s="155">
        <v>1</v>
      </c>
      <c r="H41" s="155">
        <v>171</v>
      </c>
      <c r="K41">
        <v>40</v>
      </c>
      <c r="L41">
        <v>84</v>
      </c>
      <c r="M41">
        <v>1</v>
      </c>
    </row>
    <row r="42" spans="1:13" x14ac:dyDescent="0.35">
      <c r="A42" s="155">
        <v>41</v>
      </c>
      <c r="B42" s="155">
        <v>1426</v>
      </c>
      <c r="C42" s="155">
        <v>7</v>
      </c>
      <c r="D42" s="155">
        <v>30</v>
      </c>
      <c r="E42" s="155">
        <v>44</v>
      </c>
      <c r="F42" s="155">
        <v>1</v>
      </c>
      <c r="H42" s="155">
        <v>1426</v>
      </c>
      <c r="K42">
        <v>41</v>
      </c>
      <c r="L42">
        <v>115</v>
      </c>
      <c r="M42">
        <v>1</v>
      </c>
    </row>
    <row r="43" spans="1:13" x14ac:dyDescent="0.35">
      <c r="A43" s="155">
        <v>42</v>
      </c>
      <c r="B43" s="155">
        <v>273</v>
      </c>
      <c r="C43" s="155">
        <v>7</v>
      </c>
      <c r="D43" s="155">
        <v>30</v>
      </c>
      <c r="E43" s="155">
        <v>44</v>
      </c>
      <c r="F43" s="155">
        <v>1</v>
      </c>
      <c r="H43" s="155">
        <v>273</v>
      </c>
      <c r="K43">
        <v>42</v>
      </c>
      <c r="L43">
        <v>34</v>
      </c>
      <c r="M43">
        <v>1</v>
      </c>
    </row>
    <row r="44" spans="1:13" x14ac:dyDescent="0.35">
      <c r="A44" s="155">
        <v>43</v>
      </c>
      <c r="B44" s="155">
        <v>104</v>
      </c>
      <c r="C44" s="155">
        <v>7</v>
      </c>
      <c r="D44" s="155">
        <v>30</v>
      </c>
      <c r="E44" s="155">
        <v>44</v>
      </c>
      <c r="F44" s="155">
        <v>1</v>
      </c>
      <c r="H44" s="155">
        <v>104</v>
      </c>
      <c r="K44">
        <v>43</v>
      </c>
      <c r="L44">
        <v>273</v>
      </c>
      <c r="M44">
        <v>1</v>
      </c>
    </row>
    <row r="45" spans="1:13" x14ac:dyDescent="0.35">
      <c r="A45" s="155">
        <v>44</v>
      </c>
      <c r="B45" s="155">
        <v>165</v>
      </c>
      <c r="C45" s="155">
        <v>7</v>
      </c>
      <c r="D45" s="155">
        <v>44</v>
      </c>
      <c r="E45" s="155">
        <v>43</v>
      </c>
      <c r="F45" s="155">
        <v>1</v>
      </c>
      <c r="H45" s="155">
        <v>165</v>
      </c>
      <c r="K45">
        <v>44</v>
      </c>
      <c r="L45">
        <v>36</v>
      </c>
      <c r="M45">
        <v>1</v>
      </c>
    </row>
    <row r="46" spans="1:13" x14ac:dyDescent="0.35">
      <c r="A46" s="155">
        <v>45</v>
      </c>
      <c r="B46" s="155">
        <v>112</v>
      </c>
      <c r="C46" s="155">
        <v>7</v>
      </c>
      <c r="D46" s="155">
        <v>44</v>
      </c>
      <c r="E46" s="155">
        <v>43</v>
      </c>
      <c r="F46" s="155">
        <v>1</v>
      </c>
      <c r="H46" s="155">
        <v>112</v>
      </c>
      <c r="K46">
        <v>45</v>
      </c>
      <c r="L46">
        <v>151</v>
      </c>
      <c r="M46">
        <v>1</v>
      </c>
    </row>
    <row r="47" spans="1:13" x14ac:dyDescent="0.35">
      <c r="A47" s="155">
        <v>46</v>
      </c>
      <c r="B47" s="155">
        <v>228</v>
      </c>
      <c r="C47" s="155">
        <v>7</v>
      </c>
      <c r="D47" s="155">
        <v>44</v>
      </c>
      <c r="E47" s="155">
        <v>43</v>
      </c>
      <c r="F47" s="155">
        <v>1</v>
      </c>
      <c r="H47" s="155">
        <v>228</v>
      </c>
      <c r="K47">
        <v>46</v>
      </c>
      <c r="L47">
        <v>228</v>
      </c>
      <c r="M47">
        <v>1</v>
      </c>
    </row>
    <row r="48" spans="1:13" x14ac:dyDescent="0.35">
      <c r="A48" s="155">
        <v>47</v>
      </c>
      <c r="B48" s="155">
        <v>144</v>
      </c>
      <c r="C48" s="155">
        <v>7</v>
      </c>
      <c r="D48" s="155">
        <v>44</v>
      </c>
      <c r="E48" s="155">
        <v>43</v>
      </c>
      <c r="F48" s="155">
        <v>1</v>
      </c>
      <c r="H48" s="155">
        <v>144</v>
      </c>
      <c r="K48">
        <v>47</v>
      </c>
      <c r="L48">
        <v>119</v>
      </c>
      <c r="M48">
        <v>1</v>
      </c>
    </row>
    <row r="49" spans="1:13" x14ac:dyDescent="0.35">
      <c r="A49" s="155">
        <v>48</v>
      </c>
      <c r="B49" s="155">
        <v>59</v>
      </c>
      <c r="C49" s="155">
        <v>7</v>
      </c>
      <c r="D49" s="155">
        <v>44</v>
      </c>
      <c r="E49" s="155">
        <v>43</v>
      </c>
      <c r="F49" s="155">
        <v>1</v>
      </c>
      <c r="H49" s="155">
        <v>59</v>
      </c>
      <c r="K49">
        <v>48</v>
      </c>
      <c r="L49">
        <v>56</v>
      </c>
      <c r="M49">
        <v>1</v>
      </c>
    </row>
    <row r="50" spans="1:13" x14ac:dyDescent="0.35">
      <c r="A50" s="155">
        <v>49</v>
      </c>
      <c r="B50" s="155">
        <v>205</v>
      </c>
      <c r="C50" s="155">
        <v>7</v>
      </c>
      <c r="D50" s="155">
        <v>44</v>
      </c>
      <c r="E50" s="155">
        <v>43</v>
      </c>
      <c r="F50" s="155">
        <v>1</v>
      </c>
      <c r="H50" s="155">
        <v>205</v>
      </c>
      <c r="K50">
        <v>49</v>
      </c>
      <c r="L50">
        <v>160</v>
      </c>
      <c r="M50">
        <v>1</v>
      </c>
    </row>
    <row r="51" spans="1:13" x14ac:dyDescent="0.35">
      <c r="A51" s="155">
        <v>50</v>
      </c>
      <c r="B51" s="155">
        <v>56</v>
      </c>
      <c r="C51" s="155">
        <v>7</v>
      </c>
      <c r="D51" s="155">
        <v>44</v>
      </c>
      <c r="E51" s="155">
        <v>43</v>
      </c>
      <c r="F51" s="155">
        <v>1</v>
      </c>
      <c r="H51" s="155">
        <v>56</v>
      </c>
      <c r="K51">
        <v>50</v>
      </c>
      <c r="L51">
        <v>85</v>
      </c>
      <c r="M51">
        <v>1</v>
      </c>
    </row>
    <row r="52" spans="1:13" x14ac:dyDescent="0.35">
      <c r="A52" s="155">
        <v>51</v>
      </c>
      <c r="B52" s="155">
        <v>124</v>
      </c>
      <c r="C52" s="155">
        <v>7</v>
      </c>
      <c r="D52" s="155">
        <v>44</v>
      </c>
      <c r="E52" s="155">
        <v>43</v>
      </c>
      <c r="F52" s="155">
        <v>1</v>
      </c>
      <c r="H52" s="155">
        <v>124</v>
      </c>
      <c r="K52">
        <v>51</v>
      </c>
      <c r="L52">
        <v>180</v>
      </c>
      <c r="M52">
        <v>1</v>
      </c>
    </row>
    <row r="53" spans="1:13" x14ac:dyDescent="0.35">
      <c r="A53" s="155">
        <v>52</v>
      </c>
      <c r="B53" s="155">
        <v>1495</v>
      </c>
      <c r="C53" s="155">
        <v>7</v>
      </c>
      <c r="D53" s="155">
        <v>44</v>
      </c>
      <c r="E53" s="155">
        <v>43</v>
      </c>
      <c r="F53" s="155">
        <v>1</v>
      </c>
      <c r="H53" s="155">
        <v>1495</v>
      </c>
      <c r="K53">
        <v>52</v>
      </c>
      <c r="L53">
        <v>181</v>
      </c>
      <c r="M53">
        <v>1</v>
      </c>
    </row>
    <row r="54" spans="1:13" x14ac:dyDescent="0.35">
      <c r="A54" s="155">
        <v>53</v>
      </c>
      <c r="B54" s="155">
        <v>31</v>
      </c>
      <c r="C54" s="155">
        <v>7</v>
      </c>
      <c r="D54" s="155">
        <v>44</v>
      </c>
      <c r="E54" s="155">
        <v>43</v>
      </c>
      <c r="F54" s="155">
        <v>1</v>
      </c>
      <c r="H54" s="155">
        <v>31</v>
      </c>
      <c r="K54">
        <v>53</v>
      </c>
      <c r="L54">
        <v>125</v>
      </c>
      <c r="M54">
        <v>1</v>
      </c>
    </row>
    <row r="55" spans="1:13" x14ac:dyDescent="0.35">
      <c r="A55" s="155">
        <v>54</v>
      </c>
      <c r="B55" s="155">
        <v>299</v>
      </c>
      <c r="C55" s="155">
        <v>7</v>
      </c>
      <c r="D55" s="155">
        <v>44</v>
      </c>
      <c r="E55" s="155">
        <v>43</v>
      </c>
      <c r="F55" s="155">
        <v>1</v>
      </c>
      <c r="H55" s="155">
        <v>299</v>
      </c>
      <c r="K55">
        <v>54</v>
      </c>
      <c r="L55">
        <v>1449</v>
      </c>
      <c r="M55">
        <v>1</v>
      </c>
    </row>
    <row r="56" spans="1:13" x14ac:dyDescent="0.35">
      <c r="A56" s="155">
        <v>55</v>
      </c>
      <c r="B56" s="155">
        <v>275</v>
      </c>
      <c r="C56" s="155">
        <v>7</v>
      </c>
      <c r="D56" s="155">
        <v>44</v>
      </c>
      <c r="E56" s="155">
        <v>43</v>
      </c>
      <c r="F56" s="155">
        <v>1</v>
      </c>
      <c r="H56" s="155">
        <v>275</v>
      </c>
      <c r="K56">
        <v>55</v>
      </c>
      <c r="L56">
        <v>187</v>
      </c>
      <c r="M56">
        <v>1</v>
      </c>
    </row>
    <row r="57" spans="1:13" x14ac:dyDescent="0.35">
      <c r="A57" s="155">
        <v>56</v>
      </c>
      <c r="B57" s="155">
        <v>152</v>
      </c>
      <c r="C57" s="155">
        <v>7</v>
      </c>
      <c r="D57" s="155">
        <v>44</v>
      </c>
      <c r="E57" s="155">
        <v>43</v>
      </c>
      <c r="F57" s="155">
        <v>1</v>
      </c>
      <c r="H57" s="155">
        <v>152</v>
      </c>
      <c r="K57">
        <v>56</v>
      </c>
      <c r="L57">
        <v>18</v>
      </c>
      <c r="M57">
        <v>1</v>
      </c>
    </row>
    <row r="58" spans="1:13" x14ac:dyDescent="0.35">
      <c r="A58" s="155">
        <v>57</v>
      </c>
      <c r="B58" s="155">
        <v>22</v>
      </c>
      <c r="C58" s="155">
        <v>7</v>
      </c>
      <c r="D58" s="155">
        <v>44</v>
      </c>
      <c r="E58" s="155">
        <v>43</v>
      </c>
      <c r="F58" s="155">
        <v>1</v>
      </c>
      <c r="H58" s="155">
        <v>22</v>
      </c>
      <c r="K58">
        <v>57</v>
      </c>
      <c r="L58">
        <v>106</v>
      </c>
      <c r="M58">
        <v>1</v>
      </c>
    </row>
    <row r="59" spans="1:13" x14ac:dyDescent="0.35">
      <c r="A59" s="155">
        <v>58</v>
      </c>
      <c r="B59" s="155">
        <v>119</v>
      </c>
      <c r="C59" s="155">
        <v>7</v>
      </c>
      <c r="D59" s="155">
        <v>44</v>
      </c>
      <c r="E59" s="155">
        <v>43</v>
      </c>
      <c r="F59" s="155">
        <v>1</v>
      </c>
      <c r="H59" s="155">
        <v>119</v>
      </c>
      <c r="K59">
        <v>58</v>
      </c>
      <c r="L59">
        <v>247</v>
      </c>
      <c r="M59">
        <v>1</v>
      </c>
    </row>
    <row r="60" spans="1:13" x14ac:dyDescent="0.35">
      <c r="A60" s="155">
        <v>59</v>
      </c>
      <c r="B60" s="155">
        <v>39</v>
      </c>
      <c r="C60" s="155">
        <v>7</v>
      </c>
      <c r="D60" s="155">
        <v>59</v>
      </c>
      <c r="E60" s="155">
        <v>42</v>
      </c>
      <c r="F60" s="155">
        <v>1</v>
      </c>
      <c r="H60" s="155">
        <v>39</v>
      </c>
      <c r="K60">
        <v>59</v>
      </c>
      <c r="L60">
        <v>1285</v>
      </c>
      <c r="M60">
        <v>1</v>
      </c>
    </row>
    <row r="61" spans="1:13" x14ac:dyDescent="0.35">
      <c r="A61" s="155">
        <v>60</v>
      </c>
      <c r="B61" s="155">
        <v>125</v>
      </c>
      <c r="C61" s="155">
        <v>7</v>
      </c>
      <c r="D61" s="155">
        <v>59</v>
      </c>
      <c r="E61" s="155">
        <v>42</v>
      </c>
      <c r="F61" s="155">
        <v>1</v>
      </c>
      <c r="H61" s="155">
        <v>125</v>
      </c>
      <c r="K61">
        <v>60</v>
      </c>
      <c r="L61">
        <v>28</v>
      </c>
      <c r="M61">
        <v>1</v>
      </c>
    </row>
    <row r="62" spans="1:13" x14ac:dyDescent="0.35">
      <c r="A62" s="155">
        <v>61</v>
      </c>
      <c r="B62" s="155">
        <v>96</v>
      </c>
      <c r="C62" s="155">
        <v>7</v>
      </c>
      <c r="D62" s="155">
        <v>59</v>
      </c>
      <c r="E62" s="155">
        <v>42</v>
      </c>
      <c r="F62" s="155">
        <v>1</v>
      </c>
      <c r="H62" s="155">
        <v>96</v>
      </c>
      <c r="K62">
        <v>61</v>
      </c>
      <c r="L62">
        <v>322</v>
      </c>
      <c r="M62">
        <v>1</v>
      </c>
    </row>
    <row r="63" spans="1:13" x14ac:dyDescent="0.35">
      <c r="A63" s="155">
        <v>62</v>
      </c>
      <c r="B63" s="155">
        <v>148</v>
      </c>
      <c r="C63" s="155">
        <v>7</v>
      </c>
      <c r="D63" s="155">
        <v>59</v>
      </c>
      <c r="E63" s="155">
        <v>42</v>
      </c>
      <c r="F63" s="155">
        <v>1</v>
      </c>
      <c r="H63" s="155">
        <v>148</v>
      </c>
      <c r="K63">
        <v>62</v>
      </c>
      <c r="L63">
        <v>112</v>
      </c>
      <c r="M63">
        <v>1</v>
      </c>
    </row>
    <row r="64" spans="1:13" x14ac:dyDescent="0.35">
      <c r="A64" s="155">
        <v>63</v>
      </c>
      <c r="B64" s="155">
        <v>325</v>
      </c>
      <c r="C64" s="155">
        <v>7</v>
      </c>
      <c r="D64" s="155">
        <v>59</v>
      </c>
      <c r="E64" s="155">
        <v>42</v>
      </c>
      <c r="F64" s="155">
        <v>1</v>
      </c>
      <c r="H64" s="155">
        <v>325</v>
      </c>
      <c r="K64">
        <v>63</v>
      </c>
      <c r="L64">
        <v>156</v>
      </c>
      <c r="M64">
        <v>1</v>
      </c>
    </row>
    <row r="65" spans="1:13" x14ac:dyDescent="0.35">
      <c r="A65" s="155">
        <v>64</v>
      </c>
      <c r="B65" s="155">
        <v>106</v>
      </c>
      <c r="C65" s="155">
        <v>7</v>
      </c>
      <c r="D65" s="155">
        <v>59</v>
      </c>
      <c r="E65" s="155">
        <v>42</v>
      </c>
      <c r="F65" s="155">
        <v>1</v>
      </c>
      <c r="H65" s="155">
        <v>106</v>
      </c>
      <c r="K65">
        <v>64</v>
      </c>
      <c r="L65">
        <v>24</v>
      </c>
      <c r="M65">
        <v>1</v>
      </c>
    </row>
    <row r="66" spans="1:13" x14ac:dyDescent="0.35">
      <c r="A66" s="155">
        <v>65</v>
      </c>
      <c r="B66" s="155">
        <v>160</v>
      </c>
      <c r="C66" s="155">
        <v>7</v>
      </c>
      <c r="D66" s="155">
        <v>59</v>
      </c>
      <c r="E66" s="155">
        <v>42</v>
      </c>
      <c r="F66" s="155">
        <v>1</v>
      </c>
      <c r="H66" s="155">
        <v>160</v>
      </c>
      <c r="K66">
        <v>65</v>
      </c>
      <c r="L66">
        <v>152</v>
      </c>
      <c r="M66">
        <v>1</v>
      </c>
    </row>
    <row r="67" spans="1:13" x14ac:dyDescent="0.35">
      <c r="A67" s="155">
        <v>66</v>
      </c>
      <c r="B67" s="155">
        <v>52</v>
      </c>
      <c r="C67" s="155">
        <v>7</v>
      </c>
      <c r="D67" s="155">
        <v>59</v>
      </c>
      <c r="E67" s="155">
        <v>42</v>
      </c>
      <c r="F67" s="155">
        <v>1</v>
      </c>
      <c r="H67" s="155">
        <v>52</v>
      </c>
      <c r="K67">
        <v>66</v>
      </c>
      <c r="L67">
        <v>146</v>
      </c>
      <c r="M67">
        <v>1</v>
      </c>
    </row>
    <row r="68" spans="1:13" x14ac:dyDescent="0.35">
      <c r="A68" s="155">
        <v>67</v>
      </c>
      <c r="B68" s="155">
        <v>36</v>
      </c>
      <c r="C68" s="155">
        <v>7</v>
      </c>
      <c r="D68" s="155">
        <v>59</v>
      </c>
      <c r="E68" s="155">
        <v>42</v>
      </c>
      <c r="F68" s="155">
        <v>1</v>
      </c>
      <c r="H68" s="155">
        <v>36</v>
      </c>
      <c r="K68">
        <v>67</v>
      </c>
      <c r="L68">
        <v>123</v>
      </c>
      <c r="M68">
        <v>1</v>
      </c>
    </row>
    <row r="69" spans="1:13" x14ac:dyDescent="0.35">
      <c r="A69" s="155">
        <v>68</v>
      </c>
      <c r="B69" s="155">
        <v>247</v>
      </c>
      <c r="C69" s="155">
        <v>7</v>
      </c>
      <c r="D69" s="155">
        <v>59</v>
      </c>
      <c r="E69" s="155">
        <v>42</v>
      </c>
      <c r="F69" s="155">
        <v>1</v>
      </c>
      <c r="H69" s="155">
        <v>247</v>
      </c>
      <c r="K69">
        <v>68</v>
      </c>
      <c r="L69">
        <v>46</v>
      </c>
      <c r="M69">
        <v>1</v>
      </c>
    </row>
    <row r="70" spans="1:13" x14ac:dyDescent="0.35">
      <c r="A70" s="155">
        <v>69</v>
      </c>
      <c r="B70" s="155">
        <v>1492</v>
      </c>
      <c r="C70" s="155">
        <v>7</v>
      </c>
      <c r="D70" s="155">
        <v>59</v>
      </c>
      <c r="E70" s="155">
        <v>42</v>
      </c>
      <c r="F70" s="155">
        <v>1</v>
      </c>
      <c r="H70" s="155">
        <v>1492</v>
      </c>
      <c r="K70">
        <v>69</v>
      </c>
      <c r="L70">
        <v>96</v>
      </c>
      <c r="M70">
        <v>1</v>
      </c>
    </row>
    <row r="71" spans="1:13" x14ac:dyDescent="0.35">
      <c r="A71" s="155">
        <v>70</v>
      </c>
      <c r="B71" s="155">
        <v>28</v>
      </c>
      <c r="C71" s="155">
        <v>7</v>
      </c>
      <c r="D71" s="155">
        <v>59</v>
      </c>
      <c r="E71" s="155">
        <v>42</v>
      </c>
      <c r="F71" s="155">
        <v>1</v>
      </c>
      <c r="H71" s="155">
        <v>28</v>
      </c>
      <c r="K71">
        <v>70</v>
      </c>
      <c r="L71">
        <v>144</v>
      </c>
      <c r="M71">
        <v>1</v>
      </c>
    </row>
    <row r="72" spans="1:13" x14ac:dyDescent="0.35">
      <c r="A72" s="155">
        <v>71</v>
      </c>
      <c r="B72" s="155">
        <v>89</v>
      </c>
      <c r="C72" s="155">
        <v>7</v>
      </c>
      <c r="D72" s="155">
        <v>59</v>
      </c>
      <c r="E72" s="155">
        <v>42</v>
      </c>
      <c r="F72" s="155">
        <v>1</v>
      </c>
      <c r="H72" s="155">
        <v>89</v>
      </c>
      <c r="K72">
        <v>71</v>
      </c>
      <c r="L72">
        <v>59</v>
      </c>
      <c r="M72">
        <v>1</v>
      </c>
    </row>
    <row r="73" spans="1:13" x14ac:dyDescent="0.35">
      <c r="A73" s="155">
        <v>72</v>
      </c>
      <c r="B73" s="155">
        <v>58</v>
      </c>
      <c r="C73" s="155">
        <v>7</v>
      </c>
      <c r="D73" s="155">
        <v>59</v>
      </c>
      <c r="E73" s="155">
        <v>42</v>
      </c>
      <c r="F73" s="155">
        <v>1</v>
      </c>
      <c r="H73" s="155">
        <v>58</v>
      </c>
      <c r="K73">
        <v>72</v>
      </c>
      <c r="L73">
        <v>22</v>
      </c>
      <c r="M73">
        <v>1</v>
      </c>
    </row>
    <row r="74" spans="1:13" x14ac:dyDescent="0.35">
      <c r="A74" s="155">
        <v>73</v>
      </c>
      <c r="B74" s="155">
        <v>1121</v>
      </c>
      <c r="C74" s="155">
        <v>7</v>
      </c>
      <c r="D74" s="155">
        <v>59</v>
      </c>
      <c r="E74" s="155">
        <v>42</v>
      </c>
      <c r="F74" s="155">
        <v>1</v>
      </c>
      <c r="H74" s="155">
        <v>1121</v>
      </c>
      <c r="K74">
        <v>73</v>
      </c>
      <c r="L74">
        <v>205</v>
      </c>
      <c r="M74">
        <v>1</v>
      </c>
    </row>
    <row r="75" spans="1:13" x14ac:dyDescent="0.35">
      <c r="A75" s="155">
        <v>74</v>
      </c>
      <c r="B75" s="155">
        <v>187</v>
      </c>
      <c r="C75" s="155">
        <v>7</v>
      </c>
      <c r="D75" s="155">
        <v>74</v>
      </c>
      <c r="E75" s="155">
        <v>41</v>
      </c>
      <c r="F75" s="155">
        <v>1</v>
      </c>
      <c r="H75" s="155">
        <v>187</v>
      </c>
      <c r="K75">
        <v>74</v>
      </c>
      <c r="L75">
        <v>124</v>
      </c>
      <c r="M75">
        <v>1</v>
      </c>
    </row>
    <row r="76" spans="1:13" x14ac:dyDescent="0.35">
      <c r="A76" s="155">
        <v>75</v>
      </c>
      <c r="B76" s="155">
        <v>1449</v>
      </c>
      <c r="C76" s="155">
        <v>7</v>
      </c>
      <c r="D76" s="155">
        <v>74</v>
      </c>
      <c r="E76" s="155">
        <v>41</v>
      </c>
      <c r="F76" s="155">
        <v>1</v>
      </c>
      <c r="H76" s="155">
        <v>1449</v>
      </c>
      <c r="K76">
        <v>75</v>
      </c>
      <c r="L76">
        <v>185</v>
      </c>
      <c r="M76">
        <v>1</v>
      </c>
    </row>
    <row r="77" spans="1:13" x14ac:dyDescent="0.35">
      <c r="A77" s="155">
        <v>76</v>
      </c>
      <c r="B77" s="155">
        <v>141</v>
      </c>
      <c r="C77" s="155">
        <v>7</v>
      </c>
      <c r="D77" s="155">
        <v>74</v>
      </c>
      <c r="E77" s="155">
        <v>41</v>
      </c>
      <c r="F77" s="155">
        <v>1</v>
      </c>
      <c r="H77" s="155">
        <v>141</v>
      </c>
      <c r="K77">
        <v>76</v>
      </c>
      <c r="L77">
        <v>13</v>
      </c>
      <c r="M77">
        <v>1</v>
      </c>
    </row>
    <row r="78" spans="1:13" x14ac:dyDescent="0.35">
      <c r="A78" s="155">
        <v>77</v>
      </c>
      <c r="B78" s="155">
        <v>293</v>
      </c>
      <c r="C78" s="155">
        <v>7</v>
      </c>
      <c r="D78" s="155">
        <v>74</v>
      </c>
      <c r="E78" s="155">
        <v>41</v>
      </c>
      <c r="F78" s="155">
        <v>1</v>
      </c>
      <c r="H78" s="155">
        <v>293</v>
      </c>
      <c r="K78">
        <v>77</v>
      </c>
      <c r="L78">
        <v>103</v>
      </c>
      <c r="M78">
        <v>1</v>
      </c>
    </row>
    <row r="79" spans="1:13" x14ac:dyDescent="0.35">
      <c r="A79" s="155">
        <v>78</v>
      </c>
      <c r="B79" s="155">
        <v>322</v>
      </c>
      <c r="C79" s="155">
        <v>7</v>
      </c>
      <c r="D79" s="155">
        <v>74</v>
      </c>
      <c r="E79" s="155">
        <v>41</v>
      </c>
      <c r="F79" s="155">
        <v>1</v>
      </c>
      <c r="H79" s="155">
        <v>322</v>
      </c>
      <c r="K79">
        <v>78</v>
      </c>
      <c r="L79">
        <v>325</v>
      </c>
      <c r="M79">
        <v>1</v>
      </c>
    </row>
    <row r="80" spans="1:13" x14ac:dyDescent="0.35">
      <c r="A80" s="155">
        <v>79</v>
      </c>
      <c r="B80" s="155">
        <v>126</v>
      </c>
      <c r="C80" s="155">
        <v>7</v>
      </c>
      <c r="D80" s="155">
        <v>74</v>
      </c>
      <c r="E80" s="155">
        <v>41</v>
      </c>
      <c r="F80" s="155">
        <v>1</v>
      </c>
      <c r="H80" s="155">
        <v>126</v>
      </c>
      <c r="K80">
        <v>79</v>
      </c>
      <c r="L80">
        <v>1492</v>
      </c>
      <c r="M80">
        <v>1</v>
      </c>
    </row>
    <row r="81" spans="1:13" x14ac:dyDescent="0.35">
      <c r="A81" s="155">
        <v>80</v>
      </c>
      <c r="B81" s="155">
        <v>110</v>
      </c>
      <c r="C81" s="155">
        <v>7</v>
      </c>
      <c r="D81" s="155">
        <v>74</v>
      </c>
      <c r="E81" s="155">
        <v>41</v>
      </c>
      <c r="F81" s="155">
        <v>1</v>
      </c>
      <c r="H81" s="155">
        <v>110</v>
      </c>
      <c r="K81">
        <v>80</v>
      </c>
      <c r="L81">
        <v>197</v>
      </c>
      <c r="M81">
        <v>1</v>
      </c>
    </row>
    <row r="82" spans="1:13" x14ac:dyDescent="0.35">
      <c r="A82" s="155">
        <v>81</v>
      </c>
      <c r="B82" s="155">
        <v>174</v>
      </c>
      <c r="C82" s="155">
        <v>7</v>
      </c>
      <c r="D82" s="155">
        <v>74</v>
      </c>
      <c r="E82" s="155">
        <v>41</v>
      </c>
      <c r="F82" s="155">
        <v>1</v>
      </c>
      <c r="H82" s="155">
        <v>174</v>
      </c>
      <c r="K82">
        <v>81</v>
      </c>
      <c r="L82">
        <v>1495</v>
      </c>
      <c r="M82">
        <v>1</v>
      </c>
    </row>
    <row r="83" spans="1:13" x14ac:dyDescent="0.35">
      <c r="A83" s="155">
        <v>82</v>
      </c>
      <c r="B83" s="155">
        <v>34</v>
      </c>
      <c r="C83" s="155">
        <v>7</v>
      </c>
      <c r="D83" s="155">
        <v>74</v>
      </c>
      <c r="E83" s="155">
        <v>41</v>
      </c>
      <c r="F83" s="155">
        <v>1</v>
      </c>
      <c r="H83" s="155">
        <v>34</v>
      </c>
      <c r="K83">
        <v>82</v>
      </c>
      <c r="L83">
        <v>120</v>
      </c>
      <c r="M83">
        <v>1</v>
      </c>
    </row>
    <row r="84" spans="1:13" x14ac:dyDescent="0.35">
      <c r="A84" s="155">
        <v>83</v>
      </c>
      <c r="B84" s="155">
        <v>185</v>
      </c>
      <c r="C84" s="155">
        <v>7</v>
      </c>
      <c r="D84" s="155">
        <v>74</v>
      </c>
      <c r="E84" s="155">
        <v>41</v>
      </c>
      <c r="F84" s="155">
        <v>1</v>
      </c>
      <c r="H84" s="155">
        <v>185</v>
      </c>
      <c r="K84">
        <v>83</v>
      </c>
      <c r="L84">
        <v>109</v>
      </c>
      <c r="M84">
        <v>1</v>
      </c>
    </row>
    <row r="85" spans="1:13" x14ac:dyDescent="0.35">
      <c r="A85" s="155">
        <v>84</v>
      </c>
      <c r="B85" s="155">
        <v>23</v>
      </c>
      <c r="C85" s="155">
        <v>7</v>
      </c>
      <c r="D85" s="155">
        <v>74</v>
      </c>
      <c r="E85" s="155">
        <v>41</v>
      </c>
      <c r="F85" s="155">
        <v>1</v>
      </c>
      <c r="H85" s="155">
        <v>23</v>
      </c>
      <c r="K85">
        <v>84</v>
      </c>
      <c r="L85">
        <v>23</v>
      </c>
      <c r="M85">
        <v>1</v>
      </c>
    </row>
    <row r="86" spans="1:13" x14ac:dyDescent="0.35">
      <c r="A86" s="155">
        <v>85</v>
      </c>
      <c r="B86" s="155">
        <v>1416</v>
      </c>
      <c r="C86" s="155">
        <v>7</v>
      </c>
      <c r="D86" s="155">
        <v>74</v>
      </c>
      <c r="E86" s="155">
        <v>41</v>
      </c>
      <c r="F86" s="155">
        <v>1</v>
      </c>
      <c r="H86" s="155">
        <v>1416</v>
      </c>
      <c r="K86">
        <v>85</v>
      </c>
      <c r="L86">
        <v>1334</v>
      </c>
      <c r="M86">
        <v>1</v>
      </c>
    </row>
    <row r="87" spans="1:13" x14ac:dyDescent="0.35">
      <c r="A87" s="155">
        <v>86</v>
      </c>
      <c r="B87" s="155">
        <v>180</v>
      </c>
      <c r="C87" s="155">
        <v>7</v>
      </c>
      <c r="D87" s="155">
        <v>74</v>
      </c>
      <c r="E87" s="155">
        <v>41</v>
      </c>
      <c r="F87" s="155">
        <v>1</v>
      </c>
      <c r="H87" s="155">
        <v>180</v>
      </c>
      <c r="K87">
        <v>86</v>
      </c>
      <c r="L87">
        <v>140</v>
      </c>
      <c r="M87">
        <v>1</v>
      </c>
    </row>
    <row r="88" spans="1:13" x14ac:dyDescent="0.35">
      <c r="A88" s="155">
        <v>87</v>
      </c>
      <c r="B88" s="155">
        <v>183</v>
      </c>
      <c r="C88" s="155">
        <v>7</v>
      </c>
      <c r="D88" s="155">
        <v>74</v>
      </c>
      <c r="E88" s="155">
        <v>41</v>
      </c>
      <c r="F88" s="155">
        <v>1</v>
      </c>
      <c r="H88" s="155">
        <v>183</v>
      </c>
      <c r="K88">
        <v>87</v>
      </c>
      <c r="L88">
        <v>293</v>
      </c>
      <c r="M88">
        <v>1</v>
      </c>
    </row>
    <row r="89" spans="1:13" x14ac:dyDescent="0.35">
      <c r="A89" s="155">
        <v>88</v>
      </c>
      <c r="B89" s="155">
        <v>60</v>
      </c>
      <c r="C89" s="155">
        <v>7</v>
      </c>
      <c r="D89" s="155">
        <v>74</v>
      </c>
      <c r="E89" s="155">
        <v>41</v>
      </c>
      <c r="F89" s="155">
        <v>1</v>
      </c>
      <c r="H89" s="155">
        <v>60</v>
      </c>
      <c r="K89">
        <v>88</v>
      </c>
      <c r="L89">
        <v>15</v>
      </c>
      <c r="M89">
        <v>1</v>
      </c>
    </row>
    <row r="90" spans="1:13" x14ac:dyDescent="0.35">
      <c r="A90" s="155">
        <v>89</v>
      </c>
      <c r="B90" s="155">
        <v>151</v>
      </c>
      <c r="C90" s="155">
        <v>7</v>
      </c>
      <c r="D90" s="155">
        <v>74</v>
      </c>
      <c r="E90" s="155">
        <v>41</v>
      </c>
      <c r="F90" s="155">
        <v>1</v>
      </c>
      <c r="H90" s="155">
        <v>151</v>
      </c>
      <c r="K90">
        <v>89</v>
      </c>
      <c r="L90">
        <v>45</v>
      </c>
      <c r="M90">
        <v>1</v>
      </c>
    </row>
    <row r="91" spans="1:13" x14ac:dyDescent="0.35">
      <c r="A91" s="155">
        <v>90</v>
      </c>
      <c r="B91" s="155">
        <v>16</v>
      </c>
      <c r="C91" s="155">
        <v>7</v>
      </c>
      <c r="D91" s="155">
        <v>74</v>
      </c>
      <c r="E91" s="155">
        <v>41</v>
      </c>
      <c r="F91" s="155">
        <v>1</v>
      </c>
      <c r="H91" s="155">
        <v>16</v>
      </c>
      <c r="K91">
        <v>90</v>
      </c>
      <c r="L91">
        <v>267</v>
      </c>
      <c r="M91">
        <v>1</v>
      </c>
    </row>
    <row r="92" spans="1:13" x14ac:dyDescent="0.35">
      <c r="A92" s="155">
        <v>91</v>
      </c>
      <c r="B92" s="155">
        <v>46</v>
      </c>
      <c r="C92" s="155">
        <v>7</v>
      </c>
      <c r="D92" s="155">
        <v>74</v>
      </c>
      <c r="E92" s="155">
        <v>41</v>
      </c>
      <c r="F92" s="155">
        <v>1</v>
      </c>
      <c r="H92" s="155">
        <v>46</v>
      </c>
      <c r="K92">
        <v>91</v>
      </c>
      <c r="L92">
        <v>1497</v>
      </c>
      <c r="M92">
        <v>1</v>
      </c>
    </row>
    <row r="93" spans="1:13" x14ac:dyDescent="0.35">
      <c r="A93" s="155">
        <v>92</v>
      </c>
      <c r="B93" s="155">
        <v>93</v>
      </c>
      <c r="C93" s="155">
        <v>7</v>
      </c>
      <c r="D93" s="155">
        <v>74</v>
      </c>
      <c r="E93" s="155">
        <v>41</v>
      </c>
      <c r="F93" s="155">
        <v>1</v>
      </c>
      <c r="H93" s="155">
        <v>93</v>
      </c>
      <c r="K93">
        <v>92</v>
      </c>
      <c r="L93">
        <v>27</v>
      </c>
      <c r="M93">
        <v>1</v>
      </c>
    </row>
    <row r="94" spans="1:13" x14ac:dyDescent="0.35">
      <c r="A94" s="155">
        <v>93</v>
      </c>
      <c r="B94" s="155">
        <v>120</v>
      </c>
      <c r="C94" s="155">
        <v>7</v>
      </c>
      <c r="D94" s="155">
        <v>93</v>
      </c>
      <c r="E94" s="155">
        <v>40</v>
      </c>
      <c r="F94" s="155">
        <v>1</v>
      </c>
      <c r="H94" s="155">
        <v>120</v>
      </c>
      <c r="K94">
        <v>93</v>
      </c>
      <c r="L94">
        <v>58</v>
      </c>
      <c r="M94">
        <v>1</v>
      </c>
    </row>
    <row r="95" spans="1:13" x14ac:dyDescent="0.35">
      <c r="A95" s="155">
        <v>94</v>
      </c>
      <c r="B95" s="155">
        <v>41</v>
      </c>
      <c r="C95" s="155">
        <v>7</v>
      </c>
      <c r="D95" s="155">
        <v>93</v>
      </c>
      <c r="E95" s="155">
        <v>40</v>
      </c>
      <c r="F95" s="155">
        <v>1</v>
      </c>
      <c r="H95" s="155">
        <v>41</v>
      </c>
      <c r="K95">
        <v>94</v>
      </c>
      <c r="L95">
        <v>150</v>
      </c>
      <c r="M95">
        <v>1</v>
      </c>
    </row>
    <row r="96" spans="1:13" x14ac:dyDescent="0.35">
      <c r="A96" s="155">
        <v>95</v>
      </c>
      <c r="B96" s="155">
        <v>287</v>
      </c>
      <c r="C96" s="155">
        <v>7</v>
      </c>
      <c r="D96" s="155">
        <v>93</v>
      </c>
      <c r="E96" s="155">
        <v>40</v>
      </c>
      <c r="F96" s="155">
        <v>1</v>
      </c>
      <c r="H96" s="155">
        <v>287</v>
      </c>
      <c r="K96">
        <v>95</v>
      </c>
      <c r="L96">
        <v>192</v>
      </c>
      <c r="M96">
        <v>1</v>
      </c>
    </row>
    <row r="97" spans="1:13" x14ac:dyDescent="0.35">
      <c r="A97" s="155">
        <v>96</v>
      </c>
      <c r="B97" s="155">
        <v>48</v>
      </c>
      <c r="C97" s="155">
        <v>7</v>
      </c>
      <c r="D97" s="155">
        <v>93</v>
      </c>
      <c r="E97" s="155">
        <v>40</v>
      </c>
      <c r="F97" s="155">
        <v>1</v>
      </c>
      <c r="H97" s="155">
        <v>48</v>
      </c>
      <c r="K97">
        <v>96</v>
      </c>
      <c r="L97">
        <v>100</v>
      </c>
      <c r="M97">
        <v>1</v>
      </c>
    </row>
    <row r="98" spans="1:13" x14ac:dyDescent="0.35">
      <c r="A98" s="155">
        <v>97</v>
      </c>
      <c r="B98" s="155">
        <v>257</v>
      </c>
      <c r="C98" s="155">
        <v>7</v>
      </c>
      <c r="D98" s="155">
        <v>93</v>
      </c>
      <c r="E98" s="155">
        <v>40</v>
      </c>
      <c r="F98" s="155">
        <v>1</v>
      </c>
      <c r="H98" s="155">
        <v>257</v>
      </c>
      <c r="K98">
        <v>97</v>
      </c>
      <c r="L98">
        <v>212</v>
      </c>
      <c r="M98">
        <v>1</v>
      </c>
    </row>
    <row r="99" spans="1:13" x14ac:dyDescent="0.35">
      <c r="A99" s="155">
        <v>98</v>
      </c>
      <c r="B99" s="155">
        <v>175</v>
      </c>
      <c r="C99" s="155">
        <v>7</v>
      </c>
      <c r="D99" s="155">
        <v>93</v>
      </c>
      <c r="E99" s="155">
        <v>40</v>
      </c>
      <c r="F99" s="155">
        <v>1</v>
      </c>
      <c r="H99" s="155">
        <v>175</v>
      </c>
      <c r="K99">
        <v>98</v>
      </c>
      <c r="L99">
        <v>256</v>
      </c>
      <c r="M99">
        <v>1</v>
      </c>
    </row>
    <row r="100" spans="1:13" x14ac:dyDescent="0.35">
      <c r="A100" s="155">
        <v>99</v>
      </c>
      <c r="B100" s="155">
        <v>197</v>
      </c>
      <c r="C100" s="155">
        <v>7</v>
      </c>
      <c r="D100" s="155">
        <v>93</v>
      </c>
      <c r="E100" s="155">
        <v>40</v>
      </c>
      <c r="F100" s="155">
        <v>1</v>
      </c>
      <c r="H100" s="155">
        <v>197</v>
      </c>
      <c r="K100">
        <v>99</v>
      </c>
      <c r="L100">
        <v>183</v>
      </c>
      <c r="M100">
        <v>1</v>
      </c>
    </row>
    <row r="101" spans="1:13" x14ac:dyDescent="0.35">
      <c r="A101" s="155">
        <v>100</v>
      </c>
      <c r="B101" s="155">
        <v>170</v>
      </c>
      <c r="C101" s="155">
        <v>7</v>
      </c>
      <c r="D101" s="155">
        <v>93</v>
      </c>
      <c r="E101" s="155">
        <v>40</v>
      </c>
      <c r="F101" s="155">
        <v>1</v>
      </c>
      <c r="H101" s="155">
        <v>170</v>
      </c>
      <c r="K101">
        <v>100</v>
      </c>
      <c r="L101">
        <v>126</v>
      </c>
      <c r="M101">
        <v>1</v>
      </c>
    </row>
    <row r="102" spans="1:13" x14ac:dyDescent="0.35">
      <c r="A102" s="155">
        <v>101</v>
      </c>
      <c r="B102" s="155">
        <v>40</v>
      </c>
      <c r="C102" s="155">
        <v>7</v>
      </c>
      <c r="D102" s="155">
        <v>93</v>
      </c>
      <c r="E102" s="155">
        <v>40</v>
      </c>
      <c r="F102" s="155">
        <v>1</v>
      </c>
      <c r="H102" s="155">
        <v>40</v>
      </c>
      <c r="K102">
        <v>101</v>
      </c>
      <c r="L102">
        <v>1121</v>
      </c>
      <c r="M102">
        <v>1</v>
      </c>
    </row>
    <row r="103" spans="1:13" x14ac:dyDescent="0.35">
      <c r="A103" s="155">
        <v>102</v>
      </c>
      <c r="B103" s="155">
        <v>18</v>
      </c>
      <c r="C103" s="155">
        <v>7</v>
      </c>
      <c r="D103" s="155">
        <v>93</v>
      </c>
      <c r="E103" s="155">
        <v>40</v>
      </c>
      <c r="F103" s="155">
        <v>1</v>
      </c>
      <c r="H103" s="155">
        <v>18</v>
      </c>
      <c r="K103">
        <v>102</v>
      </c>
      <c r="L103">
        <v>153</v>
      </c>
      <c r="M103">
        <v>1</v>
      </c>
    </row>
    <row r="104" spans="1:13" x14ac:dyDescent="0.35">
      <c r="A104" s="155">
        <v>103</v>
      </c>
      <c r="B104" s="155">
        <v>212</v>
      </c>
      <c r="C104" s="155">
        <v>7</v>
      </c>
      <c r="D104" s="155">
        <v>93</v>
      </c>
      <c r="E104" s="155">
        <v>40</v>
      </c>
      <c r="F104" s="155">
        <v>1</v>
      </c>
      <c r="H104" s="155">
        <v>212</v>
      </c>
      <c r="K104">
        <v>103</v>
      </c>
      <c r="L104">
        <v>141</v>
      </c>
      <c r="M104">
        <v>1</v>
      </c>
    </row>
    <row r="105" spans="1:13" x14ac:dyDescent="0.35">
      <c r="A105" s="155">
        <v>104</v>
      </c>
      <c r="B105" s="155">
        <v>1459</v>
      </c>
      <c r="C105" s="155">
        <v>7</v>
      </c>
      <c r="D105" s="155">
        <v>93</v>
      </c>
      <c r="E105" s="155">
        <v>40</v>
      </c>
      <c r="F105" s="155">
        <v>1</v>
      </c>
      <c r="H105" s="155">
        <v>1459</v>
      </c>
      <c r="K105">
        <v>104</v>
      </c>
      <c r="L105">
        <v>186</v>
      </c>
      <c r="M105">
        <v>1</v>
      </c>
    </row>
    <row r="106" spans="1:13" x14ac:dyDescent="0.35">
      <c r="A106" s="155">
        <v>105</v>
      </c>
      <c r="B106" s="155">
        <v>33</v>
      </c>
      <c r="C106" s="155">
        <v>7</v>
      </c>
      <c r="D106" s="155">
        <v>93</v>
      </c>
      <c r="E106" s="155">
        <v>40</v>
      </c>
      <c r="F106" s="155">
        <v>1</v>
      </c>
      <c r="H106" s="155">
        <v>33</v>
      </c>
      <c r="K106">
        <v>105</v>
      </c>
      <c r="L106">
        <v>1416</v>
      </c>
      <c r="M106">
        <v>1</v>
      </c>
    </row>
    <row r="107" spans="1:13" x14ac:dyDescent="0.35">
      <c r="A107" s="155">
        <v>106</v>
      </c>
      <c r="B107" s="155">
        <v>1458</v>
      </c>
      <c r="C107" s="155">
        <v>7</v>
      </c>
      <c r="D107" s="155">
        <v>93</v>
      </c>
      <c r="E107" s="155">
        <v>40</v>
      </c>
      <c r="F107" s="155">
        <v>1</v>
      </c>
      <c r="H107" s="155">
        <v>1458</v>
      </c>
      <c r="K107">
        <v>106</v>
      </c>
      <c r="L107">
        <v>41</v>
      </c>
      <c r="M107">
        <v>1</v>
      </c>
    </row>
    <row r="108" spans="1:13" x14ac:dyDescent="0.35">
      <c r="A108" s="155">
        <v>107</v>
      </c>
      <c r="B108" s="155">
        <v>242</v>
      </c>
      <c r="C108" s="155">
        <v>7</v>
      </c>
      <c r="D108" s="155">
        <v>107</v>
      </c>
      <c r="E108" s="155">
        <v>39</v>
      </c>
      <c r="F108" s="155">
        <v>1</v>
      </c>
      <c r="H108" s="155">
        <v>242</v>
      </c>
      <c r="K108">
        <v>107</v>
      </c>
      <c r="L108">
        <v>1458</v>
      </c>
      <c r="M108">
        <v>1</v>
      </c>
    </row>
    <row r="109" spans="1:13" x14ac:dyDescent="0.35">
      <c r="A109" s="155">
        <v>108</v>
      </c>
      <c r="B109" s="155">
        <v>295</v>
      </c>
      <c r="C109" s="155">
        <v>7</v>
      </c>
      <c r="D109" s="155">
        <v>107</v>
      </c>
      <c r="E109" s="155">
        <v>39</v>
      </c>
      <c r="F109" s="155">
        <v>1</v>
      </c>
      <c r="H109" s="155">
        <v>295</v>
      </c>
      <c r="K109">
        <v>108</v>
      </c>
      <c r="L109">
        <v>225</v>
      </c>
      <c r="M109">
        <v>1</v>
      </c>
    </row>
    <row r="110" spans="1:13" x14ac:dyDescent="0.35">
      <c r="A110" s="155">
        <v>109</v>
      </c>
      <c r="B110" s="155">
        <v>146</v>
      </c>
      <c r="C110" s="155">
        <v>7</v>
      </c>
      <c r="D110" s="155">
        <v>107</v>
      </c>
      <c r="E110" s="155">
        <v>39</v>
      </c>
      <c r="F110" s="155">
        <v>1</v>
      </c>
      <c r="H110" s="155">
        <v>146</v>
      </c>
      <c r="K110">
        <v>109</v>
      </c>
      <c r="L110">
        <v>48</v>
      </c>
      <c r="M110">
        <v>1</v>
      </c>
    </row>
    <row r="111" spans="1:13" x14ac:dyDescent="0.35">
      <c r="A111" s="155">
        <v>110</v>
      </c>
      <c r="B111" s="155">
        <v>72</v>
      </c>
      <c r="C111" s="155">
        <v>7</v>
      </c>
      <c r="D111" s="155">
        <v>107</v>
      </c>
      <c r="E111" s="155">
        <v>39</v>
      </c>
      <c r="F111" s="155">
        <v>1</v>
      </c>
      <c r="H111" s="155">
        <v>72</v>
      </c>
      <c r="K111">
        <v>110</v>
      </c>
      <c r="L111">
        <v>191</v>
      </c>
      <c r="M111">
        <v>1</v>
      </c>
    </row>
    <row r="112" spans="1:13" x14ac:dyDescent="0.35">
      <c r="A112" s="155">
        <v>111</v>
      </c>
      <c r="B112" s="155">
        <v>24</v>
      </c>
      <c r="C112" s="155">
        <v>7</v>
      </c>
      <c r="D112" s="155">
        <v>107</v>
      </c>
      <c r="E112" s="155">
        <v>39</v>
      </c>
      <c r="F112" s="155">
        <v>1</v>
      </c>
      <c r="H112" s="155">
        <v>24</v>
      </c>
      <c r="K112">
        <v>111</v>
      </c>
      <c r="L112">
        <v>251</v>
      </c>
      <c r="M112">
        <v>1</v>
      </c>
    </row>
    <row r="113" spans="1:13" x14ac:dyDescent="0.35">
      <c r="A113" s="155">
        <v>112</v>
      </c>
      <c r="B113" s="155">
        <v>251</v>
      </c>
      <c r="C113" s="155">
        <v>7</v>
      </c>
      <c r="D113" s="155">
        <v>107</v>
      </c>
      <c r="E113" s="155">
        <v>39</v>
      </c>
      <c r="F113" s="155">
        <v>1</v>
      </c>
      <c r="H113" s="155">
        <v>251</v>
      </c>
      <c r="K113">
        <v>112</v>
      </c>
      <c r="L113">
        <v>243</v>
      </c>
      <c r="M113">
        <v>1</v>
      </c>
    </row>
    <row r="114" spans="1:13" x14ac:dyDescent="0.35">
      <c r="A114" s="155">
        <v>113</v>
      </c>
      <c r="B114" s="155">
        <v>153</v>
      </c>
      <c r="C114" s="155">
        <v>7</v>
      </c>
      <c r="D114" s="155">
        <v>107</v>
      </c>
      <c r="E114" s="155">
        <v>39</v>
      </c>
      <c r="F114" s="155">
        <v>1</v>
      </c>
      <c r="H114" s="155">
        <v>153</v>
      </c>
      <c r="K114">
        <v>113</v>
      </c>
      <c r="L114">
        <v>175</v>
      </c>
      <c r="M114">
        <v>1</v>
      </c>
    </row>
    <row r="115" spans="1:13" x14ac:dyDescent="0.35">
      <c r="A115" s="155">
        <v>114</v>
      </c>
      <c r="B115" s="155">
        <v>156</v>
      </c>
      <c r="C115" s="155">
        <v>7</v>
      </c>
      <c r="D115" s="155">
        <v>107</v>
      </c>
      <c r="E115" s="155">
        <v>39</v>
      </c>
      <c r="F115" s="155">
        <v>1</v>
      </c>
      <c r="H115" s="155">
        <v>156</v>
      </c>
      <c r="K115">
        <v>114</v>
      </c>
      <c r="L115">
        <v>1475</v>
      </c>
      <c r="M115">
        <v>1</v>
      </c>
    </row>
    <row r="116" spans="1:13" x14ac:dyDescent="0.35">
      <c r="A116" s="155">
        <v>115</v>
      </c>
      <c r="B116" s="155">
        <v>215</v>
      </c>
      <c r="C116" s="155">
        <v>7</v>
      </c>
      <c r="D116" s="155">
        <v>107</v>
      </c>
      <c r="E116" s="155">
        <v>39</v>
      </c>
      <c r="F116" s="155">
        <v>1</v>
      </c>
      <c r="H116" s="155">
        <v>215</v>
      </c>
      <c r="K116">
        <v>115</v>
      </c>
      <c r="L116">
        <v>257</v>
      </c>
      <c r="M116">
        <v>1</v>
      </c>
    </row>
    <row r="117" spans="1:13" x14ac:dyDescent="0.35">
      <c r="A117" s="155">
        <v>116</v>
      </c>
      <c r="B117" s="155">
        <v>84</v>
      </c>
      <c r="C117" s="155">
        <v>7</v>
      </c>
      <c r="D117" s="155">
        <v>107</v>
      </c>
      <c r="E117" s="155">
        <v>39</v>
      </c>
      <c r="F117" s="155">
        <v>1</v>
      </c>
      <c r="H117" s="155">
        <v>84</v>
      </c>
      <c r="K117">
        <v>116</v>
      </c>
      <c r="L117">
        <v>223</v>
      </c>
      <c r="M117">
        <v>1</v>
      </c>
    </row>
    <row r="118" spans="1:13" x14ac:dyDescent="0.35">
      <c r="A118" s="155">
        <v>117</v>
      </c>
      <c r="B118" s="155">
        <v>192</v>
      </c>
      <c r="C118" s="155">
        <v>7</v>
      </c>
      <c r="D118" s="155">
        <v>107</v>
      </c>
      <c r="E118" s="155">
        <v>39</v>
      </c>
      <c r="F118" s="155">
        <v>1</v>
      </c>
      <c r="H118" s="155">
        <v>192</v>
      </c>
      <c r="K118">
        <v>117</v>
      </c>
      <c r="L118">
        <v>40</v>
      </c>
      <c r="M118">
        <v>1</v>
      </c>
    </row>
    <row r="119" spans="1:13" x14ac:dyDescent="0.35">
      <c r="A119" s="155">
        <v>118</v>
      </c>
      <c r="B119" s="155">
        <v>227</v>
      </c>
      <c r="C119" s="155">
        <v>7</v>
      </c>
      <c r="D119" s="155">
        <v>107</v>
      </c>
      <c r="E119" s="155">
        <v>39</v>
      </c>
      <c r="F119" s="155">
        <v>1</v>
      </c>
      <c r="H119" s="155">
        <v>227</v>
      </c>
      <c r="K119">
        <v>118</v>
      </c>
      <c r="L119">
        <v>33</v>
      </c>
      <c r="M119">
        <v>1</v>
      </c>
    </row>
    <row r="120" spans="1:13" x14ac:dyDescent="0.35">
      <c r="A120" s="155">
        <v>119</v>
      </c>
      <c r="B120" s="155">
        <v>108</v>
      </c>
      <c r="C120" s="155">
        <v>7</v>
      </c>
      <c r="D120" s="155">
        <v>107</v>
      </c>
      <c r="E120" s="155">
        <v>39</v>
      </c>
      <c r="F120" s="155">
        <v>1</v>
      </c>
      <c r="H120" s="155">
        <v>108</v>
      </c>
      <c r="K120">
        <v>119</v>
      </c>
      <c r="L120">
        <v>242</v>
      </c>
      <c r="M120">
        <v>1</v>
      </c>
    </row>
    <row r="121" spans="1:13" x14ac:dyDescent="0.35">
      <c r="A121" s="155">
        <v>120</v>
      </c>
      <c r="B121" s="155">
        <v>1227</v>
      </c>
      <c r="C121" s="155">
        <v>7</v>
      </c>
      <c r="D121" s="155">
        <v>120</v>
      </c>
      <c r="E121" s="155">
        <v>38</v>
      </c>
      <c r="F121" s="155">
        <v>1</v>
      </c>
      <c r="H121" s="155">
        <v>1227</v>
      </c>
      <c r="K121">
        <v>120</v>
      </c>
      <c r="L121">
        <v>93</v>
      </c>
      <c r="M121">
        <v>1</v>
      </c>
    </row>
    <row r="122" spans="1:13" x14ac:dyDescent="0.35">
      <c r="A122" s="155">
        <v>121</v>
      </c>
      <c r="B122" s="155">
        <v>1289</v>
      </c>
      <c r="C122" s="155">
        <v>7</v>
      </c>
      <c r="D122" s="155">
        <v>120</v>
      </c>
      <c r="E122" s="155">
        <v>38</v>
      </c>
      <c r="F122" s="155">
        <v>1</v>
      </c>
      <c r="H122" s="155">
        <v>1289</v>
      </c>
      <c r="K122">
        <v>121</v>
      </c>
      <c r="L122">
        <v>60</v>
      </c>
      <c r="M122">
        <v>1</v>
      </c>
    </row>
    <row r="123" spans="1:13" x14ac:dyDescent="0.35">
      <c r="A123" s="155">
        <v>122</v>
      </c>
      <c r="B123" s="155">
        <v>121</v>
      </c>
      <c r="C123" s="155">
        <v>7</v>
      </c>
      <c r="D123" s="155">
        <v>120</v>
      </c>
      <c r="E123" s="155">
        <v>38</v>
      </c>
      <c r="F123" s="155">
        <v>1</v>
      </c>
      <c r="H123" s="155">
        <v>121</v>
      </c>
      <c r="K123">
        <v>122</v>
      </c>
      <c r="L123">
        <v>199</v>
      </c>
      <c r="M123">
        <v>1</v>
      </c>
    </row>
    <row r="124" spans="1:13" x14ac:dyDescent="0.35">
      <c r="A124" s="155">
        <v>123</v>
      </c>
      <c r="B124" s="155">
        <v>1475</v>
      </c>
      <c r="C124" s="155">
        <v>7</v>
      </c>
      <c r="D124" s="155">
        <v>120</v>
      </c>
      <c r="E124" s="155">
        <v>38</v>
      </c>
      <c r="F124" s="155">
        <v>1</v>
      </c>
      <c r="H124" s="155">
        <v>1475</v>
      </c>
      <c r="K124">
        <v>123</v>
      </c>
      <c r="L124">
        <v>1446</v>
      </c>
      <c r="M124">
        <v>1</v>
      </c>
    </row>
    <row r="125" spans="1:13" x14ac:dyDescent="0.35">
      <c r="A125" s="155">
        <v>124</v>
      </c>
      <c r="B125" s="155">
        <v>225</v>
      </c>
      <c r="C125" s="155">
        <v>7</v>
      </c>
      <c r="D125" s="155">
        <v>120</v>
      </c>
      <c r="E125" s="155">
        <v>38</v>
      </c>
      <c r="F125" s="155">
        <v>1</v>
      </c>
      <c r="H125" s="155">
        <v>225</v>
      </c>
      <c r="K125">
        <v>124</v>
      </c>
      <c r="L125">
        <v>72</v>
      </c>
      <c r="M125">
        <v>1</v>
      </c>
    </row>
    <row r="126" spans="1:13" x14ac:dyDescent="0.35">
      <c r="A126" s="155">
        <v>125</v>
      </c>
      <c r="B126" s="155">
        <v>122</v>
      </c>
      <c r="C126" s="155">
        <v>7</v>
      </c>
      <c r="D126" s="155">
        <v>120</v>
      </c>
      <c r="E126" s="155">
        <v>38</v>
      </c>
      <c r="F126" s="155">
        <v>1</v>
      </c>
      <c r="H126" s="155">
        <v>122</v>
      </c>
      <c r="K126">
        <v>125</v>
      </c>
      <c r="L126">
        <v>1426</v>
      </c>
      <c r="M126">
        <v>1</v>
      </c>
    </row>
    <row r="127" spans="1:13" x14ac:dyDescent="0.35">
      <c r="A127" s="155">
        <v>126</v>
      </c>
      <c r="B127" s="155">
        <v>223</v>
      </c>
      <c r="C127" s="155">
        <v>7</v>
      </c>
      <c r="D127" s="155">
        <v>120</v>
      </c>
      <c r="E127" s="155">
        <v>38</v>
      </c>
      <c r="F127" s="155">
        <v>1</v>
      </c>
      <c r="H127" s="155">
        <v>223</v>
      </c>
      <c r="K127">
        <v>126</v>
      </c>
      <c r="L127">
        <v>246</v>
      </c>
      <c r="M127">
        <v>1</v>
      </c>
    </row>
    <row r="128" spans="1:13" x14ac:dyDescent="0.35">
      <c r="A128" s="155">
        <v>127</v>
      </c>
      <c r="B128" s="155">
        <v>103</v>
      </c>
      <c r="C128" s="155">
        <v>7</v>
      </c>
      <c r="D128" s="155">
        <v>120</v>
      </c>
      <c r="E128" s="155">
        <v>38</v>
      </c>
      <c r="F128" s="155">
        <v>1</v>
      </c>
      <c r="H128" s="155">
        <v>103</v>
      </c>
      <c r="K128">
        <v>127</v>
      </c>
      <c r="L128">
        <v>1152</v>
      </c>
      <c r="M128">
        <v>1</v>
      </c>
    </row>
    <row r="129" spans="1:13" x14ac:dyDescent="0.35">
      <c r="A129" s="155">
        <v>128</v>
      </c>
      <c r="B129" s="155">
        <v>1558</v>
      </c>
      <c r="C129" s="155">
        <v>7</v>
      </c>
      <c r="D129" s="155">
        <v>120</v>
      </c>
      <c r="E129" s="155">
        <v>38</v>
      </c>
      <c r="F129" s="155">
        <v>1</v>
      </c>
      <c r="H129" s="155">
        <v>1558</v>
      </c>
      <c r="K129">
        <v>128</v>
      </c>
      <c r="L129">
        <v>301</v>
      </c>
      <c r="M129">
        <v>1</v>
      </c>
    </row>
    <row r="130" spans="1:13" x14ac:dyDescent="0.35">
      <c r="A130" s="155">
        <v>129</v>
      </c>
      <c r="B130" s="155">
        <v>1285</v>
      </c>
      <c r="C130" s="155">
        <v>7</v>
      </c>
      <c r="D130" s="155">
        <v>120</v>
      </c>
      <c r="E130" s="155">
        <v>38</v>
      </c>
      <c r="F130" s="155">
        <v>1</v>
      </c>
      <c r="H130" s="155">
        <v>1285</v>
      </c>
      <c r="K130">
        <v>129</v>
      </c>
      <c r="L130">
        <v>108</v>
      </c>
      <c r="M130">
        <v>1</v>
      </c>
    </row>
    <row r="131" spans="1:13" x14ac:dyDescent="0.35">
      <c r="A131" s="155">
        <v>130</v>
      </c>
      <c r="B131" s="155">
        <v>140</v>
      </c>
      <c r="C131" s="155">
        <v>7</v>
      </c>
      <c r="D131" s="155">
        <v>120</v>
      </c>
      <c r="E131" s="155">
        <v>38</v>
      </c>
      <c r="F131" s="155">
        <v>1</v>
      </c>
      <c r="H131" s="155">
        <v>140</v>
      </c>
      <c r="K131">
        <v>130</v>
      </c>
      <c r="L131">
        <v>26</v>
      </c>
      <c r="M131">
        <v>1</v>
      </c>
    </row>
    <row r="132" spans="1:13" x14ac:dyDescent="0.35">
      <c r="A132" s="155">
        <v>131</v>
      </c>
      <c r="B132" s="155">
        <v>62</v>
      </c>
      <c r="C132" s="155">
        <v>7</v>
      </c>
      <c r="D132" s="155">
        <v>120</v>
      </c>
      <c r="E132" s="155">
        <v>38</v>
      </c>
      <c r="F132" s="155">
        <v>1</v>
      </c>
      <c r="H132" s="155">
        <v>62</v>
      </c>
      <c r="K132">
        <v>131</v>
      </c>
      <c r="L132">
        <v>122</v>
      </c>
      <c r="M132">
        <v>1</v>
      </c>
    </row>
    <row r="133" spans="1:13" x14ac:dyDescent="0.35">
      <c r="A133" s="155">
        <v>132</v>
      </c>
      <c r="B133" s="155">
        <v>256</v>
      </c>
      <c r="C133" s="155">
        <v>7</v>
      </c>
      <c r="D133" s="155">
        <v>132</v>
      </c>
      <c r="E133" s="155">
        <v>37</v>
      </c>
      <c r="F133" s="155">
        <v>1</v>
      </c>
      <c r="H133" s="155">
        <v>256</v>
      </c>
      <c r="K133">
        <v>132</v>
      </c>
      <c r="L133">
        <v>89</v>
      </c>
      <c r="M133">
        <v>1</v>
      </c>
    </row>
    <row r="134" spans="1:13" x14ac:dyDescent="0.35">
      <c r="A134" s="155">
        <v>133</v>
      </c>
      <c r="B134" s="155">
        <v>81</v>
      </c>
      <c r="C134" s="155">
        <v>7</v>
      </c>
      <c r="D134" s="155">
        <v>132</v>
      </c>
      <c r="E134" s="155">
        <v>37</v>
      </c>
      <c r="F134" s="155">
        <v>1</v>
      </c>
      <c r="H134" s="155">
        <v>81</v>
      </c>
      <c r="K134">
        <v>133</v>
      </c>
      <c r="L134">
        <v>67</v>
      </c>
      <c r="M134">
        <v>1</v>
      </c>
    </row>
    <row r="135" spans="1:13" x14ac:dyDescent="0.35">
      <c r="A135" s="155">
        <v>134</v>
      </c>
      <c r="B135" s="155">
        <v>77</v>
      </c>
      <c r="C135" s="155">
        <v>7</v>
      </c>
      <c r="D135" s="155">
        <v>132</v>
      </c>
      <c r="E135" s="155">
        <v>37</v>
      </c>
      <c r="F135" s="155">
        <v>1</v>
      </c>
      <c r="H135" s="155">
        <v>77</v>
      </c>
      <c r="K135">
        <v>134</v>
      </c>
      <c r="L135">
        <v>77</v>
      </c>
      <c r="M135">
        <v>1</v>
      </c>
    </row>
    <row r="136" spans="1:13" x14ac:dyDescent="0.35">
      <c r="A136" s="155">
        <v>135</v>
      </c>
      <c r="B136" s="155">
        <v>13</v>
      </c>
      <c r="C136" s="155">
        <v>7</v>
      </c>
      <c r="D136" s="155">
        <v>132</v>
      </c>
      <c r="E136" s="155">
        <v>37</v>
      </c>
      <c r="F136" s="155">
        <v>1</v>
      </c>
      <c r="H136" s="155">
        <v>13</v>
      </c>
      <c r="K136">
        <v>135</v>
      </c>
      <c r="L136">
        <v>62</v>
      </c>
      <c r="M136">
        <v>1</v>
      </c>
    </row>
    <row r="137" spans="1:13" x14ac:dyDescent="0.35">
      <c r="A137" s="155">
        <v>136</v>
      </c>
      <c r="B137" s="155">
        <v>298</v>
      </c>
      <c r="C137" s="155">
        <v>7</v>
      </c>
      <c r="D137" s="155">
        <v>132</v>
      </c>
      <c r="E137" s="155">
        <v>37</v>
      </c>
      <c r="F137" s="155">
        <v>1</v>
      </c>
      <c r="H137" s="155">
        <v>298</v>
      </c>
      <c r="K137">
        <v>136</v>
      </c>
      <c r="L137">
        <v>215</v>
      </c>
      <c r="M137">
        <v>1</v>
      </c>
    </row>
    <row r="138" spans="1:13" x14ac:dyDescent="0.35">
      <c r="A138" s="155">
        <v>137</v>
      </c>
      <c r="B138" s="155">
        <v>67</v>
      </c>
      <c r="C138" s="155">
        <v>7</v>
      </c>
      <c r="D138" s="155">
        <v>132</v>
      </c>
      <c r="E138" s="155">
        <v>37</v>
      </c>
      <c r="F138" s="155">
        <v>1</v>
      </c>
      <c r="H138" s="155">
        <v>67</v>
      </c>
      <c r="K138">
        <v>137</v>
      </c>
      <c r="L138">
        <v>1294</v>
      </c>
      <c r="M138">
        <v>1</v>
      </c>
    </row>
    <row r="139" spans="1:13" x14ac:dyDescent="0.35">
      <c r="A139" s="155">
        <v>138</v>
      </c>
      <c r="B139" s="155">
        <v>1294</v>
      </c>
      <c r="C139" s="155">
        <v>7</v>
      </c>
      <c r="D139" s="155">
        <v>132</v>
      </c>
      <c r="E139" s="155">
        <v>37</v>
      </c>
      <c r="F139" s="155">
        <v>1</v>
      </c>
      <c r="H139" s="155">
        <v>1294</v>
      </c>
      <c r="K139">
        <v>138</v>
      </c>
      <c r="L139">
        <v>121</v>
      </c>
      <c r="M139">
        <v>1</v>
      </c>
    </row>
    <row r="140" spans="1:13" x14ac:dyDescent="0.35">
      <c r="A140" s="155">
        <v>139</v>
      </c>
      <c r="B140" s="155">
        <v>189</v>
      </c>
      <c r="C140" s="155">
        <v>7</v>
      </c>
      <c r="D140" s="155">
        <v>139</v>
      </c>
      <c r="E140" s="155">
        <v>36</v>
      </c>
      <c r="F140" s="155">
        <v>1</v>
      </c>
      <c r="H140" s="155">
        <v>189</v>
      </c>
      <c r="K140">
        <v>139</v>
      </c>
      <c r="L140">
        <v>81</v>
      </c>
      <c r="M140">
        <v>1</v>
      </c>
    </row>
    <row r="141" spans="1:13" x14ac:dyDescent="0.35">
      <c r="A141" s="155">
        <v>140</v>
      </c>
      <c r="B141" s="155">
        <v>1446</v>
      </c>
      <c r="C141" s="155">
        <v>7</v>
      </c>
      <c r="D141" s="155">
        <v>139</v>
      </c>
      <c r="E141" s="155">
        <v>36</v>
      </c>
      <c r="F141" s="155">
        <v>1</v>
      </c>
      <c r="H141" s="155">
        <v>1446</v>
      </c>
      <c r="K141">
        <v>140</v>
      </c>
      <c r="L141">
        <v>296</v>
      </c>
      <c r="M141">
        <v>1</v>
      </c>
    </row>
    <row r="142" spans="1:13" x14ac:dyDescent="0.35">
      <c r="A142" s="155">
        <v>141</v>
      </c>
      <c r="B142" s="155">
        <v>318</v>
      </c>
      <c r="C142" s="155">
        <v>7</v>
      </c>
      <c r="D142" s="155">
        <v>139</v>
      </c>
      <c r="E142" s="155">
        <v>36</v>
      </c>
      <c r="F142" s="155">
        <v>1</v>
      </c>
      <c r="H142" s="155">
        <v>318</v>
      </c>
      <c r="K142">
        <v>141</v>
      </c>
      <c r="L142">
        <v>170</v>
      </c>
      <c r="M142">
        <v>1</v>
      </c>
    </row>
    <row r="143" spans="1:13" x14ac:dyDescent="0.35">
      <c r="A143" s="155">
        <v>142</v>
      </c>
      <c r="B143" s="155">
        <v>61</v>
      </c>
      <c r="C143" s="155">
        <v>7</v>
      </c>
      <c r="D143" s="155">
        <v>139</v>
      </c>
      <c r="E143" s="155">
        <v>36</v>
      </c>
      <c r="F143" s="155">
        <v>1</v>
      </c>
      <c r="H143" s="155">
        <v>61</v>
      </c>
      <c r="K143">
        <v>142</v>
      </c>
      <c r="L143">
        <v>61</v>
      </c>
      <c r="M143">
        <v>1</v>
      </c>
    </row>
    <row r="144" spans="1:13" x14ac:dyDescent="0.35">
      <c r="A144" s="155">
        <v>143</v>
      </c>
      <c r="B144" s="155">
        <v>239</v>
      </c>
      <c r="C144" s="155">
        <v>7</v>
      </c>
      <c r="D144" s="155">
        <v>139</v>
      </c>
      <c r="E144" s="155">
        <v>36</v>
      </c>
      <c r="F144" s="155">
        <v>1</v>
      </c>
      <c r="H144" s="155">
        <v>239</v>
      </c>
      <c r="K144">
        <v>143</v>
      </c>
      <c r="L144">
        <v>1558</v>
      </c>
      <c r="M144">
        <v>1</v>
      </c>
    </row>
    <row r="145" spans="1:13" x14ac:dyDescent="0.35">
      <c r="A145" s="155">
        <v>144</v>
      </c>
      <c r="B145" s="155">
        <v>246</v>
      </c>
      <c r="C145" s="155">
        <v>7</v>
      </c>
      <c r="D145" s="155">
        <v>139</v>
      </c>
      <c r="E145" s="155">
        <v>36</v>
      </c>
      <c r="F145" s="155">
        <v>1</v>
      </c>
      <c r="H145" s="155">
        <v>246</v>
      </c>
      <c r="K145">
        <v>144</v>
      </c>
      <c r="L145">
        <v>188</v>
      </c>
      <c r="M145">
        <v>1</v>
      </c>
    </row>
    <row r="146" spans="1:13" x14ac:dyDescent="0.35">
      <c r="A146" s="155">
        <v>145</v>
      </c>
      <c r="B146" s="155">
        <v>136</v>
      </c>
      <c r="C146" s="155">
        <v>7</v>
      </c>
      <c r="D146" s="155">
        <v>139</v>
      </c>
      <c r="E146" s="155">
        <v>36</v>
      </c>
      <c r="F146" s="155">
        <v>1</v>
      </c>
      <c r="H146" s="155">
        <v>136</v>
      </c>
      <c r="K146">
        <v>145</v>
      </c>
      <c r="L146">
        <v>320</v>
      </c>
      <c r="M146">
        <v>1</v>
      </c>
    </row>
    <row r="147" spans="1:13" x14ac:dyDescent="0.35">
      <c r="A147" s="155">
        <v>146</v>
      </c>
      <c r="B147" s="155">
        <v>26</v>
      </c>
      <c r="C147" s="155">
        <v>7</v>
      </c>
      <c r="D147" s="155">
        <v>139</v>
      </c>
      <c r="E147" s="155">
        <v>36</v>
      </c>
      <c r="F147" s="155">
        <v>1</v>
      </c>
      <c r="H147" s="155">
        <v>26</v>
      </c>
      <c r="K147">
        <v>146</v>
      </c>
      <c r="L147">
        <v>319</v>
      </c>
      <c r="M147">
        <v>1</v>
      </c>
    </row>
    <row r="148" spans="1:13" x14ac:dyDescent="0.35">
      <c r="A148" s="155">
        <v>147</v>
      </c>
      <c r="B148" s="155">
        <v>133</v>
      </c>
      <c r="C148" s="155">
        <v>7</v>
      </c>
      <c r="D148" s="155">
        <v>139</v>
      </c>
      <c r="E148" s="155">
        <v>36</v>
      </c>
      <c r="F148" s="155">
        <v>1</v>
      </c>
      <c r="H148" s="155">
        <v>133</v>
      </c>
      <c r="K148">
        <v>147</v>
      </c>
      <c r="L148">
        <v>318</v>
      </c>
      <c r="M148">
        <v>1</v>
      </c>
    </row>
    <row r="149" spans="1:13" x14ac:dyDescent="0.35">
      <c r="A149" s="155">
        <v>148</v>
      </c>
      <c r="B149" s="155">
        <v>181</v>
      </c>
      <c r="C149" s="155">
        <v>7</v>
      </c>
      <c r="D149" s="155">
        <v>139</v>
      </c>
      <c r="E149" s="155">
        <v>36</v>
      </c>
      <c r="F149" s="155">
        <v>1</v>
      </c>
      <c r="H149" s="155">
        <v>181</v>
      </c>
    </row>
    <row r="150" spans="1:13" x14ac:dyDescent="0.35">
      <c r="A150" s="155">
        <v>149</v>
      </c>
      <c r="B150" s="155">
        <v>1491</v>
      </c>
      <c r="C150" s="155">
        <v>7</v>
      </c>
      <c r="D150" s="155">
        <v>139</v>
      </c>
      <c r="E150" s="155">
        <v>36</v>
      </c>
      <c r="F150" s="155">
        <v>1</v>
      </c>
      <c r="H150" s="155">
        <v>1491</v>
      </c>
    </row>
    <row r="151" spans="1:13" x14ac:dyDescent="0.35">
      <c r="A151" s="155">
        <v>150</v>
      </c>
      <c r="B151" s="155">
        <v>98</v>
      </c>
      <c r="C151" s="155">
        <v>7</v>
      </c>
      <c r="D151" s="155">
        <v>150</v>
      </c>
      <c r="E151" s="155">
        <v>35</v>
      </c>
      <c r="F151" s="155">
        <v>1</v>
      </c>
      <c r="H151" s="155">
        <v>98</v>
      </c>
    </row>
    <row r="152" spans="1:13" x14ac:dyDescent="0.35">
      <c r="A152" s="155">
        <v>151</v>
      </c>
      <c r="B152" s="155">
        <v>296</v>
      </c>
      <c r="C152" s="155">
        <v>7</v>
      </c>
      <c r="D152" s="155">
        <v>150</v>
      </c>
      <c r="E152" s="155">
        <v>35</v>
      </c>
      <c r="F152" s="155">
        <v>1</v>
      </c>
      <c r="H152" s="155">
        <v>296</v>
      </c>
    </row>
    <row r="153" spans="1:13" x14ac:dyDescent="0.35">
      <c r="A153" s="155">
        <v>152</v>
      </c>
      <c r="B153" s="155">
        <v>123</v>
      </c>
      <c r="C153" s="155">
        <v>7</v>
      </c>
      <c r="D153" s="155">
        <v>150</v>
      </c>
      <c r="E153" s="155">
        <v>35</v>
      </c>
      <c r="F153" s="155">
        <v>1</v>
      </c>
      <c r="H153" s="155">
        <v>123</v>
      </c>
    </row>
    <row r="154" spans="1:13" x14ac:dyDescent="0.35">
      <c r="A154" s="155">
        <v>153</v>
      </c>
      <c r="B154" s="155">
        <v>301</v>
      </c>
      <c r="C154" s="155">
        <v>7</v>
      </c>
      <c r="D154" s="155">
        <v>150</v>
      </c>
      <c r="E154" s="155">
        <v>35</v>
      </c>
      <c r="F154" s="155">
        <v>1</v>
      </c>
      <c r="H154" s="155">
        <v>301</v>
      </c>
    </row>
    <row r="155" spans="1:13" x14ac:dyDescent="0.35">
      <c r="A155" s="155">
        <v>154</v>
      </c>
      <c r="B155" s="155">
        <v>200</v>
      </c>
      <c r="C155" s="155">
        <v>7</v>
      </c>
      <c r="D155" s="155">
        <v>154</v>
      </c>
      <c r="E155" s="155">
        <v>34</v>
      </c>
      <c r="F155" s="155">
        <v>1</v>
      </c>
      <c r="H155" s="155">
        <v>200</v>
      </c>
    </row>
    <row r="156" spans="1:13" x14ac:dyDescent="0.35">
      <c r="A156" s="155">
        <v>155</v>
      </c>
      <c r="B156" s="155">
        <v>69</v>
      </c>
      <c r="C156" s="155">
        <v>7</v>
      </c>
      <c r="D156" s="155">
        <v>154</v>
      </c>
      <c r="E156" s="155">
        <v>34</v>
      </c>
      <c r="F156" s="155">
        <v>1</v>
      </c>
      <c r="H156" s="155">
        <v>69</v>
      </c>
    </row>
    <row r="157" spans="1:13" x14ac:dyDescent="0.35">
      <c r="A157" s="155">
        <v>156</v>
      </c>
      <c r="B157" s="155">
        <v>29</v>
      </c>
      <c r="C157" s="155">
        <v>7</v>
      </c>
      <c r="D157" s="155">
        <v>154</v>
      </c>
      <c r="E157" s="155">
        <v>34</v>
      </c>
      <c r="F157" s="155">
        <v>1</v>
      </c>
      <c r="H157" s="155">
        <v>29</v>
      </c>
    </row>
    <row r="158" spans="1:13" x14ac:dyDescent="0.35">
      <c r="A158" s="155">
        <v>157</v>
      </c>
      <c r="B158" s="155">
        <v>224</v>
      </c>
      <c r="C158" s="155">
        <v>7</v>
      </c>
      <c r="D158" s="155">
        <v>157</v>
      </c>
      <c r="E158" s="155">
        <v>33</v>
      </c>
      <c r="F158" s="155">
        <v>1</v>
      </c>
      <c r="H158" s="155">
        <v>224</v>
      </c>
    </row>
    <row r="159" spans="1:13" x14ac:dyDescent="0.35">
      <c r="A159" s="155">
        <v>158</v>
      </c>
      <c r="B159" s="155">
        <v>135</v>
      </c>
      <c r="C159" s="155">
        <v>7</v>
      </c>
      <c r="D159" s="155">
        <v>158</v>
      </c>
      <c r="E159" s="155">
        <v>32</v>
      </c>
      <c r="F159" s="155">
        <v>1</v>
      </c>
      <c r="H159" s="155">
        <v>135</v>
      </c>
    </row>
    <row r="160" spans="1:13" x14ac:dyDescent="0.35">
      <c r="A160" s="155">
        <v>159</v>
      </c>
      <c r="B160" s="155">
        <v>9</v>
      </c>
      <c r="C160" s="155">
        <v>7</v>
      </c>
      <c r="D160" s="155">
        <v>158</v>
      </c>
      <c r="E160" s="155">
        <v>32</v>
      </c>
      <c r="F160" s="155">
        <v>1</v>
      </c>
      <c r="H160" s="155">
        <v>9</v>
      </c>
    </row>
    <row r="161" spans="1:8" x14ac:dyDescent="0.35">
      <c r="A161" s="155">
        <v>160</v>
      </c>
      <c r="B161" s="155">
        <v>1329</v>
      </c>
      <c r="C161" s="155">
        <v>7</v>
      </c>
      <c r="D161" s="155">
        <v>158</v>
      </c>
      <c r="E161" s="155">
        <v>32</v>
      </c>
      <c r="F161" s="155">
        <v>1</v>
      </c>
      <c r="H161" s="155">
        <v>1329</v>
      </c>
    </row>
    <row r="162" spans="1:8" x14ac:dyDescent="0.35">
      <c r="A162" s="155">
        <v>161</v>
      </c>
      <c r="B162" s="155">
        <v>320</v>
      </c>
      <c r="C162" s="155">
        <v>7</v>
      </c>
      <c r="D162" s="155">
        <v>158</v>
      </c>
      <c r="E162" s="155">
        <v>32</v>
      </c>
      <c r="F162" s="155">
        <v>1</v>
      </c>
      <c r="H162" s="155">
        <v>320</v>
      </c>
    </row>
    <row r="163" spans="1:8" x14ac:dyDescent="0.35">
      <c r="A163" s="155">
        <v>162</v>
      </c>
      <c r="B163" s="155">
        <v>63</v>
      </c>
      <c r="C163" s="155">
        <v>7</v>
      </c>
      <c r="D163" s="155">
        <v>158</v>
      </c>
      <c r="E163" s="155">
        <v>32</v>
      </c>
      <c r="F163" s="155">
        <v>1</v>
      </c>
      <c r="H163" s="155">
        <v>63</v>
      </c>
    </row>
    <row r="164" spans="1:8" x14ac:dyDescent="0.35">
      <c r="A164" s="155">
        <v>163</v>
      </c>
      <c r="B164" s="155">
        <v>132</v>
      </c>
      <c r="C164" s="155">
        <v>7</v>
      </c>
      <c r="D164" s="155">
        <v>158</v>
      </c>
      <c r="E164" s="155">
        <v>32</v>
      </c>
      <c r="F164" s="155">
        <v>1</v>
      </c>
      <c r="H164" s="155">
        <v>132</v>
      </c>
    </row>
    <row r="165" spans="1:8" x14ac:dyDescent="0.35">
      <c r="A165" s="155">
        <v>164</v>
      </c>
      <c r="B165" s="155">
        <v>1518</v>
      </c>
      <c r="C165" s="155">
        <v>7</v>
      </c>
      <c r="D165" s="155">
        <v>158</v>
      </c>
      <c r="E165" s="155">
        <v>32</v>
      </c>
      <c r="F165" s="155">
        <v>1</v>
      </c>
      <c r="H165" s="155">
        <v>1518</v>
      </c>
    </row>
    <row r="166" spans="1:8" x14ac:dyDescent="0.35">
      <c r="A166" s="155">
        <v>165</v>
      </c>
      <c r="B166" s="155">
        <v>1515</v>
      </c>
      <c r="C166" s="155">
        <v>7</v>
      </c>
      <c r="D166" s="155">
        <v>158</v>
      </c>
      <c r="E166" s="155">
        <v>32</v>
      </c>
      <c r="F166" s="155">
        <v>1</v>
      </c>
      <c r="H166" s="155">
        <v>1515</v>
      </c>
    </row>
    <row r="167" spans="1:8" x14ac:dyDescent="0.35">
      <c r="A167" s="155">
        <v>166</v>
      </c>
      <c r="B167" s="155">
        <v>1520</v>
      </c>
      <c r="C167" s="155">
        <v>7</v>
      </c>
      <c r="D167" s="155">
        <v>158</v>
      </c>
      <c r="E167" s="155">
        <v>32</v>
      </c>
      <c r="F167" s="155">
        <v>1</v>
      </c>
      <c r="H167" s="155">
        <v>1520</v>
      </c>
    </row>
    <row r="168" spans="1:8" x14ac:dyDescent="0.35">
      <c r="A168" s="155">
        <v>167</v>
      </c>
      <c r="B168" s="155">
        <v>3177</v>
      </c>
      <c r="C168" s="155">
        <v>7</v>
      </c>
      <c r="D168" s="155">
        <v>158</v>
      </c>
      <c r="E168" s="155">
        <v>32</v>
      </c>
      <c r="F168" s="155">
        <v>1</v>
      </c>
      <c r="H168" s="155">
        <v>3177</v>
      </c>
    </row>
    <row r="169" spans="1:8" x14ac:dyDescent="0.35">
      <c r="A169" s="155">
        <v>168</v>
      </c>
      <c r="B169" s="155">
        <v>297</v>
      </c>
      <c r="C169" s="155">
        <v>7</v>
      </c>
      <c r="D169" s="155">
        <v>158</v>
      </c>
      <c r="E169" s="155">
        <v>32</v>
      </c>
      <c r="F169" s="155">
        <v>1</v>
      </c>
      <c r="H169" s="155">
        <v>297</v>
      </c>
    </row>
    <row r="170" spans="1:8" x14ac:dyDescent="0.35">
      <c r="A170" s="155">
        <v>169</v>
      </c>
      <c r="B170" s="155">
        <v>182</v>
      </c>
      <c r="C170" s="155">
        <v>7</v>
      </c>
      <c r="D170" s="155">
        <v>169</v>
      </c>
      <c r="E170" s="155">
        <v>31</v>
      </c>
      <c r="F170" s="155">
        <v>1</v>
      </c>
      <c r="H170" s="155">
        <v>182</v>
      </c>
    </row>
    <row r="171" spans="1:8" x14ac:dyDescent="0.35">
      <c r="A171" s="155">
        <v>170</v>
      </c>
      <c r="B171" s="155">
        <v>1324</v>
      </c>
      <c r="C171" s="155">
        <v>7</v>
      </c>
      <c r="D171" s="155">
        <v>169</v>
      </c>
      <c r="E171" s="155">
        <v>31</v>
      </c>
      <c r="F171" s="155">
        <v>1</v>
      </c>
      <c r="H171" s="155">
        <v>1324</v>
      </c>
    </row>
    <row r="172" spans="1:8" x14ac:dyDescent="0.35">
      <c r="A172" s="155">
        <v>171</v>
      </c>
      <c r="B172" s="155">
        <v>188</v>
      </c>
      <c r="C172" s="155">
        <v>7</v>
      </c>
      <c r="D172" s="155">
        <v>169</v>
      </c>
      <c r="E172" s="155">
        <v>31</v>
      </c>
      <c r="F172" s="155">
        <v>1</v>
      </c>
      <c r="H172" s="155">
        <v>188</v>
      </c>
    </row>
    <row r="173" spans="1:8" x14ac:dyDescent="0.35">
      <c r="A173" s="155">
        <v>172</v>
      </c>
      <c r="B173" s="155">
        <v>218</v>
      </c>
      <c r="C173" s="155">
        <v>7</v>
      </c>
      <c r="D173" s="155">
        <v>172</v>
      </c>
      <c r="E173" s="155">
        <v>30</v>
      </c>
      <c r="F173" s="155">
        <v>1</v>
      </c>
      <c r="H173" s="155">
        <v>218</v>
      </c>
    </row>
    <row r="174" spans="1:8" x14ac:dyDescent="0.35">
      <c r="A174" s="155">
        <v>173</v>
      </c>
      <c r="B174" s="155">
        <v>1490</v>
      </c>
      <c r="C174" s="155">
        <v>7</v>
      </c>
      <c r="D174" s="155">
        <v>172</v>
      </c>
      <c r="E174" s="155">
        <v>30</v>
      </c>
      <c r="F174" s="155">
        <v>1</v>
      </c>
      <c r="H174" s="155">
        <v>1490</v>
      </c>
    </row>
    <row r="175" spans="1:8" x14ac:dyDescent="0.35">
      <c r="A175" s="155">
        <v>174</v>
      </c>
      <c r="B175" s="155">
        <v>1438</v>
      </c>
      <c r="C175" s="155">
        <v>7</v>
      </c>
      <c r="D175" s="155">
        <v>174</v>
      </c>
      <c r="E175" s="155">
        <v>28</v>
      </c>
      <c r="F175" s="155">
        <v>1</v>
      </c>
      <c r="H175" s="155">
        <v>1438</v>
      </c>
    </row>
    <row r="176" spans="1:8" x14ac:dyDescent="0.35">
      <c r="A176" s="155">
        <v>175</v>
      </c>
      <c r="B176" s="155">
        <v>319</v>
      </c>
      <c r="C176" s="155">
        <v>7</v>
      </c>
      <c r="D176" s="155">
        <v>175</v>
      </c>
      <c r="E176" s="155">
        <v>26</v>
      </c>
      <c r="F176" s="155">
        <v>1</v>
      </c>
      <c r="H176" s="155">
        <v>319</v>
      </c>
    </row>
    <row r="177" spans="1:8" x14ac:dyDescent="0.35">
      <c r="A177" s="155"/>
      <c r="B177" s="155"/>
      <c r="C177" s="155"/>
      <c r="D177" s="155">
        <v>0</v>
      </c>
      <c r="E177" s="155" t="e">
        <v>#N/A</v>
      </c>
      <c r="F177" s="155">
        <v>1</v>
      </c>
      <c r="H177" s="155" t="e">
        <v>#VALUE!</v>
      </c>
    </row>
    <row r="178" spans="1:8" x14ac:dyDescent="0.35">
      <c r="A178" s="155"/>
      <c r="B178" s="155"/>
      <c r="C178" s="155"/>
      <c r="D178" s="155">
        <v>0</v>
      </c>
      <c r="E178" s="155" t="e">
        <v>#N/A</v>
      </c>
      <c r="F178" s="155">
        <v>1</v>
      </c>
      <c r="H178" s="155" t="e">
        <v>#VALUE!</v>
      </c>
    </row>
    <row r="179" spans="1:8" x14ac:dyDescent="0.35">
      <c r="A179" s="155"/>
      <c r="B179" s="155"/>
      <c r="C179" s="155"/>
      <c r="D179" s="155">
        <v>0</v>
      </c>
      <c r="E179" s="155" t="e">
        <v>#N/A</v>
      </c>
      <c r="F179" s="155">
        <v>1</v>
      </c>
      <c r="H179" s="155" t="e">
        <v>#VALUE!</v>
      </c>
    </row>
    <row r="180" spans="1:8" x14ac:dyDescent="0.35">
      <c r="B180" s="155"/>
      <c r="D180">
        <v>0</v>
      </c>
      <c r="E180" t="e">
        <v>#N/A</v>
      </c>
      <c r="F180" s="155">
        <v>1</v>
      </c>
      <c r="H180" s="155" t="e">
        <v>#VALUE!</v>
      </c>
    </row>
    <row r="181" spans="1:8" x14ac:dyDescent="0.35">
      <c r="B181" s="155"/>
      <c r="D181">
        <v>0</v>
      </c>
      <c r="E181" t="e">
        <v>#N/A</v>
      </c>
      <c r="F181" s="155">
        <v>1</v>
      </c>
      <c r="H181" s="155" t="e">
        <v>#VALUE!</v>
      </c>
    </row>
    <row r="182" spans="1:8" x14ac:dyDescent="0.35">
      <c r="B182" s="155"/>
      <c r="D182">
        <v>0</v>
      </c>
      <c r="E182" t="e">
        <v>#N/A</v>
      </c>
      <c r="F182" s="155">
        <v>1</v>
      </c>
      <c r="H182" s="155" t="e">
        <v>#VALUE!</v>
      </c>
    </row>
    <row r="183" spans="1:8" x14ac:dyDescent="0.35">
      <c r="B183" s="155"/>
      <c r="D183">
        <v>0</v>
      </c>
      <c r="E183" t="e">
        <v>#N/A</v>
      </c>
      <c r="F183" s="155">
        <v>1</v>
      </c>
      <c r="H183" s="155" t="e">
        <v>#VALUE!</v>
      </c>
    </row>
    <row r="184" spans="1:8" x14ac:dyDescent="0.35">
      <c r="B184" s="155"/>
      <c r="D184">
        <v>0</v>
      </c>
      <c r="E184" t="e">
        <v>#N/A</v>
      </c>
      <c r="F184" s="155">
        <v>1</v>
      </c>
      <c r="H184" s="155" t="e">
        <v>#VALUE!</v>
      </c>
    </row>
    <row r="185" spans="1:8" x14ac:dyDescent="0.35">
      <c r="B185" s="155"/>
      <c r="D185">
        <v>0</v>
      </c>
      <c r="E185" t="e">
        <v>#N/A</v>
      </c>
      <c r="F185" s="155">
        <v>1</v>
      </c>
      <c r="H185" s="155" t="e">
        <v>#VALUE!</v>
      </c>
    </row>
    <row r="186" spans="1:8" x14ac:dyDescent="0.35">
      <c r="B186" s="155"/>
      <c r="D186">
        <v>0</v>
      </c>
      <c r="E186" t="e">
        <v>#N/A</v>
      </c>
      <c r="F186" s="155">
        <v>1</v>
      </c>
      <c r="H186" s="155" t="e">
        <v>#VALUE!</v>
      </c>
    </row>
    <row r="187" spans="1:8" x14ac:dyDescent="0.35">
      <c r="B187" s="155"/>
      <c r="D187">
        <v>0</v>
      </c>
      <c r="E187" t="e">
        <v>#N/A</v>
      </c>
      <c r="F187" s="155">
        <v>1</v>
      </c>
      <c r="H187" s="155" t="e">
        <v>#VALUE!</v>
      </c>
    </row>
    <row r="188" spans="1:8" x14ac:dyDescent="0.35">
      <c r="B188" s="155"/>
      <c r="D188">
        <v>0</v>
      </c>
      <c r="E188" t="e">
        <v>#N/A</v>
      </c>
      <c r="F188" s="155">
        <v>1</v>
      </c>
      <c r="H188" s="155" t="e">
        <v>#VALUE!</v>
      </c>
    </row>
    <row r="189" spans="1:8" x14ac:dyDescent="0.35">
      <c r="B189" s="155"/>
      <c r="D189">
        <v>0</v>
      </c>
      <c r="E189" t="e">
        <v>#N/A</v>
      </c>
      <c r="F189" s="155">
        <v>1</v>
      </c>
      <c r="H189" s="155" t="e">
        <v>#VALUE!</v>
      </c>
    </row>
    <row r="190" spans="1:8" x14ac:dyDescent="0.35">
      <c r="B190" s="155"/>
      <c r="D190">
        <v>0</v>
      </c>
      <c r="E190" t="e">
        <v>#N/A</v>
      </c>
      <c r="F190" s="155">
        <v>1</v>
      </c>
      <c r="H190" s="155" t="e">
        <v>#VALUE!</v>
      </c>
    </row>
    <row r="191" spans="1:8" x14ac:dyDescent="0.35">
      <c r="B191" s="155"/>
      <c r="D191">
        <v>0</v>
      </c>
      <c r="E191" t="e">
        <v>#N/A</v>
      </c>
      <c r="F191" s="155">
        <v>1</v>
      </c>
      <c r="H191" s="155" t="e">
        <v>#VALUE!</v>
      </c>
    </row>
    <row r="192" spans="1:8" x14ac:dyDescent="0.35">
      <c r="B192" s="155"/>
      <c r="D192">
        <v>0</v>
      </c>
      <c r="E192" t="e">
        <v>#N/A</v>
      </c>
      <c r="F192" s="155">
        <v>1</v>
      </c>
      <c r="H192" s="155" t="e">
        <v>#VALUE!</v>
      </c>
    </row>
    <row r="193" spans="2:8" x14ac:dyDescent="0.35">
      <c r="B193" s="155"/>
      <c r="D193">
        <v>0</v>
      </c>
      <c r="E193" t="e">
        <v>#N/A</v>
      </c>
      <c r="F193" s="155">
        <v>1</v>
      </c>
      <c r="H193" s="155" t="e">
        <v>#VALUE!</v>
      </c>
    </row>
    <row r="194" spans="2:8" x14ac:dyDescent="0.35">
      <c r="B194" s="155"/>
      <c r="D194">
        <v>0</v>
      </c>
      <c r="E194" t="e">
        <v>#N/A</v>
      </c>
      <c r="F194" s="155">
        <v>1</v>
      </c>
      <c r="H194" s="155" t="e">
        <v>#VALUE!</v>
      </c>
    </row>
    <row r="195" spans="2:8" x14ac:dyDescent="0.35">
      <c r="B195" s="155"/>
      <c r="D195">
        <v>0</v>
      </c>
      <c r="E195" t="e">
        <v>#N/A</v>
      </c>
      <c r="F195" s="155">
        <v>1</v>
      </c>
      <c r="H195" s="155" t="e">
        <v>#VALUE!</v>
      </c>
    </row>
    <row r="196" spans="2:8" x14ac:dyDescent="0.35">
      <c r="B196" s="155"/>
      <c r="D196">
        <v>0</v>
      </c>
      <c r="E196" t="e">
        <v>#N/A</v>
      </c>
      <c r="F196" s="155">
        <v>1</v>
      </c>
      <c r="H196" s="155" t="e">
        <v>#VALUE!</v>
      </c>
    </row>
    <row r="197" spans="2:8" x14ac:dyDescent="0.35">
      <c r="B197" s="155"/>
      <c r="D197">
        <v>0</v>
      </c>
      <c r="E197" t="e">
        <v>#N/A</v>
      </c>
      <c r="F197" s="155">
        <v>1</v>
      </c>
      <c r="H197" s="155" t="e">
        <v>#VALUE!</v>
      </c>
    </row>
    <row r="198" spans="2:8" x14ac:dyDescent="0.35">
      <c r="B198" s="155"/>
      <c r="D198">
        <v>0</v>
      </c>
      <c r="E198" t="e">
        <v>#N/A</v>
      </c>
      <c r="F198" s="155">
        <v>1</v>
      </c>
      <c r="H198" s="155" t="e">
        <v>#VALUE!</v>
      </c>
    </row>
    <row r="199" spans="2:8" x14ac:dyDescent="0.35">
      <c r="B199" s="155"/>
      <c r="D199">
        <v>0</v>
      </c>
      <c r="E199" t="e">
        <v>#N/A</v>
      </c>
      <c r="F199" s="155">
        <v>1</v>
      </c>
      <c r="H199" s="155" t="e">
        <v>#VALUE!</v>
      </c>
    </row>
    <row r="200" spans="2:8" x14ac:dyDescent="0.35">
      <c r="B200" s="155"/>
      <c r="D200">
        <v>0</v>
      </c>
      <c r="E200" t="e">
        <v>#N/A</v>
      </c>
      <c r="F200" s="155">
        <v>1</v>
      </c>
      <c r="H200" s="155" t="e">
        <v>#VALUE!</v>
      </c>
    </row>
    <row r="201" spans="2:8" x14ac:dyDescent="0.35">
      <c r="B201" s="155"/>
      <c r="D201">
        <v>0</v>
      </c>
      <c r="E201" t="e">
        <v>#N/A</v>
      </c>
      <c r="F201" s="155">
        <v>1</v>
      </c>
      <c r="H201" s="155" t="e">
        <v>#VALUE!</v>
      </c>
    </row>
    <row r="202" spans="2:8" x14ac:dyDescent="0.35">
      <c r="B202" s="155"/>
      <c r="D202">
        <v>0</v>
      </c>
      <c r="E202" t="e">
        <v>#N/A</v>
      </c>
      <c r="F202" s="155">
        <v>1</v>
      </c>
      <c r="H202" s="155" t="e">
        <v>#VALUE!</v>
      </c>
    </row>
    <row r="203" spans="2:8" x14ac:dyDescent="0.35">
      <c r="B203" s="155"/>
      <c r="D203">
        <v>0</v>
      </c>
      <c r="E203" t="e">
        <v>#N/A</v>
      </c>
      <c r="F203" s="155">
        <v>1</v>
      </c>
      <c r="H203" s="155" t="e">
        <v>#VALUE!</v>
      </c>
    </row>
    <row r="204" spans="2:8" x14ac:dyDescent="0.35">
      <c r="B204" s="155"/>
      <c r="D204">
        <v>0</v>
      </c>
      <c r="E204" t="e">
        <v>#N/A</v>
      </c>
      <c r="F204" s="155">
        <v>1</v>
      </c>
      <c r="H204" s="155" t="e">
        <v>#VALUE!</v>
      </c>
    </row>
    <row r="205" spans="2:8" x14ac:dyDescent="0.35">
      <c r="B205" s="155"/>
      <c r="D205">
        <v>0</v>
      </c>
      <c r="E205" t="e">
        <v>#N/A</v>
      </c>
      <c r="F205" s="155">
        <v>1</v>
      </c>
      <c r="H205" s="155" t="e">
        <v>#VALUE!</v>
      </c>
    </row>
    <row r="206" spans="2:8" x14ac:dyDescent="0.35">
      <c r="B206" s="155"/>
      <c r="D206">
        <v>0</v>
      </c>
      <c r="E206" t="e">
        <v>#N/A</v>
      </c>
      <c r="F206" s="155">
        <v>1</v>
      </c>
      <c r="H206" s="155" t="e">
        <v>#VALUE!</v>
      </c>
    </row>
    <row r="207" spans="2:8" x14ac:dyDescent="0.35">
      <c r="B207" s="155"/>
      <c r="D207">
        <v>0</v>
      </c>
      <c r="E207" t="e">
        <v>#N/A</v>
      </c>
      <c r="F207" s="155">
        <v>1</v>
      </c>
      <c r="H207" s="155" t="e">
        <v>#VALUE!</v>
      </c>
    </row>
    <row r="208" spans="2:8" x14ac:dyDescent="0.35">
      <c r="B208" s="155"/>
      <c r="D208">
        <v>0</v>
      </c>
      <c r="E208" t="e">
        <v>#N/A</v>
      </c>
      <c r="F208" s="155">
        <v>1</v>
      </c>
      <c r="H208" s="155" t="e">
        <v>#VALUE!</v>
      </c>
    </row>
    <row r="209" spans="2:8" x14ac:dyDescent="0.35">
      <c r="B209" s="155"/>
      <c r="D209">
        <v>0</v>
      </c>
      <c r="E209" t="e">
        <v>#N/A</v>
      </c>
      <c r="F209" s="155">
        <v>1</v>
      </c>
      <c r="H209" s="155" t="e">
        <v>#VALUE!</v>
      </c>
    </row>
    <row r="210" spans="2:8" x14ac:dyDescent="0.35">
      <c r="B210" s="155"/>
      <c r="D210">
        <v>0</v>
      </c>
      <c r="E210" t="e">
        <v>#N/A</v>
      </c>
      <c r="F210" s="155">
        <v>1</v>
      </c>
      <c r="H210" s="155" t="e">
        <v>#VALUE!</v>
      </c>
    </row>
    <row r="211" spans="2:8" x14ac:dyDescent="0.35">
      <c r="B211" s="155"/>
      <c r="D211">
        <v>0</v>
      </c>
      <c r="E211" t="e">
        <v>#N/A</v>
      </c>
      <c r="F211" s="155">
        <v>1</v>
      </c>
      <c r="H211" s="155" t="e">
        <v>#VALUE!</v>
      </c>
    </row>
    <row r="212" spans="2:8" x14ac:dyDescent="0.35">
      <c r="B212" s="155"/>
      <c r="D212">
        <v>0</v>
      </c>
      <c r="E212" t="e">
        <v>#N/A</v>
      </c>
      <c r="F212" s="155">
        <v>1</v>
      </c>
      <c r="H212" s="155" t="e">
        <v>#VALUE!</v>
      </c>
    </row>
    <row r="213" spans="2:8" x14ac:dyDescent="0.35">
      <c r="B213" s="155"/>
      <c r="D213">
        <v>0</v>
      </c>
      <c r="E213" t="e">
        <v>#N/A</v>
      </c>
      <c r="F213" s="155">
        <v>1</v>
      </c>
      <c r="H213" s="155" t="e">
        <v>#VALUE!</v>
      </c>
    </row>
    <row r="214" spans="2:8" x14ac:dyDescent="0.35">
      <c r="B214" s="155"/>
      <c r="D214">
        <v>0</v>
      </c>
      <c r="E214" t="e">
        <v>#N/A</v>
      </c>
      <c r="F214" s="155">
        <v>1</v>
      </c>
      <c r="H214" s="155" t="e">
        <v>#VALUE!</v>
      </c>
    </row>
    <row r="215" spans="2:8" x14ac:dyDescent="0.35">
      <c r="B215" s="155"/>
      <c r="D215">
        <v>0</v>
      </c>
      <c r="E215" t="e">
        <v>#N/A</v>
      </c>
      <c r="F215" s="155">
        <v>1</v>
      </c>
      <c r="H215" s="155" t="e">
        <v>#VALUE!</v>
      </c>
    </row>
    <row r="216" spans="2:8" x14ac:dyDescent="0.35">
      <c r="B216" s="155"/>
      <c r="D216">
        <v>0</v>
      </c>
      <c r="E216" t="e">
        <v>#N/A</v>
      </c>
      <c r="F216" s="155">
        <v>1</v>
      </c>
      <c r="H216" s="155" t="e">
        <v>#VALUE!</v>
      </c>
    </row>
    <row r="217" spans="2:8" x14ac:dyDescent="0.35">
      <c r="B217" s="155"/>
      <c r="D217">
        <v>0</v>
      </c>
      <c r="E217" t="e">
        <v>#N/A</v>
      </c>
      <c r="F217" s="155">
        <v>1</v>
      </c>
      <c r="H217" s="155" t="e">
        <v>#VALUE!</v>
      </c>
    </row>
    <row r="218" spans="2:8" x14ac:dyDescent="0.35">
      <c r="B218" s="155"/>
      <c r="D218">
        <v>0</v>
      </c>
      <c r="E218" t="e">
        <v>#N/A</v>
      </c>
      <c r="F218" s="155">
        <v>1</v>
      </c>
      <c r="H218" s="155" t="e">
        <v>#VALUE!</v>
      </c>
    </row>
    <row r="219" spans="2:8" x14ac:dyDescent="0.35">
      <c r="B219" s="155"/>
      <c r="D219">
        <v>0</v>
      </c>
      <c r="E219" t="e">
        <v>#N/A</v>
      </c>
      <c r="F219" s="155">
        <v>1</v>
      </c>
      <c r="H219" s="155" t="e">
        <v>#VALUE!</v>
      </c>
    </row>
    <row r="220" spans="2:8" x14ac:dyDescent="0.35">
      <c r="B220" s="155"/>
      <c r="D220">
        <v>0</v>
      </c>
      <c r="E220" t="e">
        <v>#N/A</v>
      </c>
      <c r="F220" s="155">
        <v>1</v>
      </c>
      <c r="H220" s="155" t="e">
        <v>#VALUE!</v>
      </c>
    </row>
    <row r="221" spans="2:8" x14ac:dyDescent="0.35">
      <c r="B221" s="155"/>
      <c r="D221">
        <v>0</v>
      </c>
      <c r="E221" t="e">
        <v>#N/A</v>
      </c>
      <c r="F221" s="155">
        <v>1</v>
      </c>
      <c r="H221" s="155" t="e">
        <v>#VALUE!</v>
      </c>
    </row>
    <row r="222" spans="2:8" x14ac:dyDescent="0.35">
      <c r="B222" s="155"/>
      <c r="D222">
        <v>0</v>
      </c>
      <c r="E222" t="e">
        <v>#N/A</v>
      </c>
      <c r="F222" s="155">
        <v>1</v>
      </c>
      <c r="H222" s="155" t="e">
        <v>#VALUE!</v>
      </c>
    </row>
    <row r="223" spans="2:8" x14ac:dyDescent="0.35">
      <c r="B223" s="155"/>
      <c r="D223">
        <v>0</v>
      </c>
      <c r="E223" t="e">
        <v>#N/A</v>
      </c>
      <c r="F223" s="155">
        <v>1</v>
      </c>
      <c r="H223" s="155" t="e">
        <v>#VALUE!</v>
      </c>
    </row>
    <row r="224" spans="2:8" x14ac:dyDescent="0.35">
      <c r="B224" s="155"/>
      <c r="D224">
        <v>0</v>
      </c>
      <c r="E224" t="e">
        <v>#N/A</v>
      </c>
      <c r="F224" s="155">
        <v>1</v>
      </c>
      <c r="H224" s="155" t="e">
        <v>#VALUE!</v>
      </c>
    </row>
    <row r="225" spans="2:8" x14ac:dyDescent="0.35">
      <c r="B225" s="155"/>
      <c r="D225">
        <v>0</v>
      </c>
      <c r="E225" t="e">
        <v>#N/A</v>
      </c>
      <c r="F225" s="155">
        <v>1</v>
      </c>
      <c r="H225" s="155" t="e">
        <v>#VALUE!</v>
      </c>
    </row>
    <row r="226" spans="2:8" x14ac:dyDescent="0.35">
      <c r="B226" s="155"/>
      <c r="D226">
        <v>0</v>
      </c>
      <c r="E226" t="e">
        <v>#N/A</v>
      </c>
      <c r="F226" s="155">
        <v>1</v>
      </c>
      <c r="H226" s="155" t="e">
        <v>#VALUE!</v>
      </c>
    </row>
    <row r="227" spans="2:8" x14ac:dyDescent="0.35">
      <c r="B227" s="155"/>
      <c r="D227">
        <v>0</v>
      </c>
      <c r="E227" t="e">
        <v>#N/A</v>
      </c>
      <c r="F227" s="155">
        <v>1</v>
      </c>
      <c r="H227" s="155" t="e">
        <v>#VALUE!</v>
      </c>
    </row>
    <row r="228" spans="2:8" x14ac:dyDescent="0.35">
      <c r="B228" s="155"/>
      <c r="D228">
        <v>0</v>
      </c>
      <c r="E228" t="e">
        <v>#N/A</v>
      </c>
      <c r="F228" s="155">
        <v>1</v>
      </c>
      <c r="H228" s="155" t="e">
        <v>#VALUE!</v>
      </c>
    </row>
    <row r="229" spans="2:8" x14ac:dyDescent="0.35">
      <c r="B229" s="155"/>
      <c r="D229">
        <v>0</v>
      </c>
      <c r="E229" t="e">
        <v>#N/A</v>
      </c>
      <c r="F229" s="155">
        <v>1</v>
      </c>
      <c r="H229" s="155" t="e">
        <v>#VALUE!</v>
      </c>
    </row>
    <row r="230" spans="2:8" x14ac:dyDescent="0.35">
      <c r="B230" s="155"/>
      <c r="D230">
        <v>0</v>
      </c>
      <c r="E230" t="e">
        <v>#N/A</v>
      </c>
      <c r="F230" s="155">
        <v>1</v>
      </c>
      <c r="H230" s="155" t="e">
        <v>#VALUE!</v>
      </c>
    </row>
    <row r="231" spans="2:8" x14ac:dyDescent="0.35">
      <c r="B231" s="155"/>
      <c r="D231">
        <v>0</v>
      </c>
      <c r="E231" t="e">
        <v>#N/A</v>
      </c>
      <c r="F231" s="155">
        <v>1</v>
      </c>
    </row>
    <row r="232" spans="2:8" x14ac:dyDescent="0.35">
      <c r="B232" s="155"/>
      <c r="D232">
        <v>0</v>
      </c>
      <c r="E232" t="e">
        <v>#N/A</v>
      </c>
      <c r="F232" s="155">
        <v>1</v>
      </c>
    </row>
    <row r="233" spans="2:8" x14ac:dyDescent="0.35">
      <c r="B233" s="155"/>
      <c r="D233">
        <v>0</v>
      </c>
      <c r="E233" t="e">
        <v>#N/A</v>
      </c>
      <c r="F233" s="155">
        <v>1</v>
      </c>
    </row>
    <row r="234" spans="2:8" x14ac:dyDescent="0.35">
      <c r="B234" s="155"/>
      <c r="D234">
        <v>0</v>
      </c>
      <c r="E234" t="e">
        <v>#N/A</v>
      </c>
      <c r="F234" s="155">
        <v>1</v>
      </c>
    </row>
    <row r="235" spans="2:8" x14ac:dyDescent="0.35">
      <c r="B235" s="155"/>
      <c r="D235">
        <v>0</v>
      </c>
      <c r="E235" t="e">
        <v>#N/A</v>
      </c>
      <c r="F235" s="155">
        <v>1</v>
      </c>
    </row>
    <row r="236" spans="2:8" x14ac:dyDescent="0.35">
      <c r="B236" s="155"/>
      <c r="D236">
        <v>0</v>
      </c>
      <c r="E236" t="e">
        <v>#N/A</v>
      </c>
      <c r="F236" s="155">
        <v>1</v>
      </c>
    </row>
    <row r="237" spans="2:8" x14ac:dyDescent="0.35">
      <c r="B237" s="155"/>
      <c r="D237">
        <v>0</v>
      </c>
      <c r="E237" t="e">
        <v>#N/A</v>
      </c>
      <c r="F237" s="155">
        <v>1</v>
      </c>
    </row>
    <row r="238" spans="2:8" x14ac:dyDescent="0.35">
      <c r="B238" s="155"/>
      <c r="D238">
        <v>0</v>
      </c>
      <c r="E238" t="e">
        <v>#N/A</v>
      </c>
      <c r="F238" s="155">
        <v>1</v>
      </c>
    </row>
    <row r="239" spans="2:8" x14ac:dyDescent="0.35">
      <c r="B239" s="155"/>
      <c r="D239">
        <v>0</v>
      </c>
      <c r="E239" t="e">
        <v>#N/A</v>
      </c>
      <c r="F239" s="155">
        <v>1</v>
      </c>
    </row>
    <row r="240" spans="2:8" x14ac:dyDescent="0.35">
      <c r="B240" s="155"/>
      <c r="D240">
        <v>0</v>
      </c>
      <c r="E240" t="e">
        <v>#N/A</v>
      </c>
      <c r="F240" s="155">
        <v>1</v>
      </c>
    </row>
    <row r="241" spans="2:6" x14ac:dyDescent="0.35">
      <c r="B241" s="155"/>
      <c r="D241">
        <v>0</v>
      </c>
      <c r="E241" t="e">
        <v>#N/A</v>
      </c>
      <c r="F241" s="155">
        <v>1</v>
      </c>
    </row>
    <row r="242" spans="2:6" x14ac:dyDescent="0.35">
      <c r="B242" s="155"/>
      <c r="D242">
        <v>0</v>
      </c>
      <c r="E242" t="e">
        <v>#N/A</v>
      </c>
      <c r="F242" s="155">
        <v>1</v>
      </c>
    </row>
    <row r="243" spans="2:6" x14ac:dyDescent="0.35">
      <c r="B243" s="155"/>
      <c r="D243">
        <v>0</v>
      </c>
      <c r="E243" t="e">
        <v>#N/A</v>
      </c>
      <c r="F243" s="155">
        <v>1</v>
      </c>
    </row>
    <row r="244" spans="2:6" x14ac:dyDescent="0.35">
      <c r="B244" s="155"/>
      <c r="D244">
        <v>0</v>
      </c>
      <c r="E244" t="e">
        <v>#N/A</v>
      </c>
      <c r="F244" s="155">
        <v>1</v>
      </c>
    </row>
    <row r="245" spans="2:6" x14ac:dyDescent="0.35">
      <c r="B245" s="155"/>
      <c r="D245">
        <v>0</v>
      </c>
      <c r="E245" t="e">
        <v>#N/A</v>
      </c>
      <c r="F245" s="155">
        <v>1</v>
      </c>
    </row>
    <row r="246" spans="2:6" x14ac:dyDescent="0.35">
      <c r="B246" s="155"/>
      <c r="D246">
        <v>0</v>
      </c>
      <c r="E246" t="e">
        <v>#N/A</v>
      </c>
      <c r="F246" s="155">
        <v>1</v>
      </c>
    </row>
    <row r="247" spans="2:6" x14ac:dyDescent="0.35">
      <c r="B247" s="155"/>
      <c r="D247">
        <v>0</v>
      </c>
      <c r="E247" t="e">
        <v>#N/A</v>
      </c>
      <c r="F247" s="155">
        <v>1</v>
      </c>
    </row>
    <row r="248" spans="2:6" x14ac:dyDescent="0.35">
      <c r="B248" s="155"/>
      <c r="D248">
        <v>0</v>
      </c>
      <c r="E248" t="e">
        <v>#N/A</v>
      </c>
      <c r="F248" s="155">
        <v>1</v>
      </c>
    </row>
    <row r="249" spans="2:6" x14ac:dyDescent="0.35">
      <c r="B249" s="155"/>
      <c r="D249">
        <v>0</v>
      </c>
      <c r="E249" t="e">
        <v>#N/A</v>
      </c>
      <c r="F249" s="155">
        <v>1</v>
      </c>
    </row>
    <row r="250" spans="2:6" x14ac:dyDescent="0.35">
      <c r="B250" s="155"/>
      <c r="D250">
        <v>0</v>
      </c>
      <c r="E250" t="e">
        <v>#N/A</v>
      </c>
      <c r="F250" s="155">
        <v>1</v>
      </c>
    </row>
  </sheetData>
  <autoFilter ref="A1:F179" xr:uid="{98530997-F656-4FF4-BFA3-C04439630F81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7CDB4-0559-41C8-A2EC-6654F24A84CD}">
  <sheetPr codeName="Sheet39">
    <tabColor theme="5" tint="0.59999389629810485"/>
  </sheetPr>
  <dimension ref="A1:P250"/>
  <sheetViews>
    <sheetView workbookViewId="0"/>
  </sheetViews>
  <sheetFormatPr defaultRowHeight="14.5" x14ac:dyDescent="0.35"/>
  <cols>
    <col min="4" max="4" width="17.81640625" customWidth="1"/>
    <col min="5" max="5" width="21.81640625" customWidth="1"/>
  </cols>
  <sheetData>
    <row r="1" spans="1:16" s="2" customFormat="1" ht="29" x14ac:dyDescent="0.35">
      <c r="A1" s="156" t="s">
        <v>355</v>
      </c>
      <c r="B1" s="156" t="s">
        <v>57</v>
      </c>
      <c r="C1" s="156" t="s">
        <v>351</v>
      </c>
      <c r="D1" s="156" t="s">
        <v>352</v>
      </c>
      <c r="E1" s="156" t="s">
        <v>356</v>
      </c>
      <c r="F1" s="2" t="s">
        <v>357</v>
      </c>
      <c r="H1" s="2" t="s">
        <v>57</v>
      </c>
      <c r="K1" s="2" t="s">
        <v>355</v>
      </c>
      <c r="L1" s="2" t="s">
        <v>57</v>
      </c>
      <c r="M1" s="2" t="s">
        <v>351</v>
      </c>
      <c r="N1" s="2" t="s">
        <v>352</v>
      </c>
      <c r="O1" s="2" t="s">
        <v>356</v>
      </c>
      <c r="P1" s="2" t="s">
        <v>357</v>
      </c>
    </row>
    <row r="2" spans="1:16" x14ac:dyDescent="0.35">
      <c r="A2" s="157">
        <v>1</v>
      </c>
      <c r="B2" s="157">
        <v>105</v>
      </c>
      <c r="C2" s="157">
        <v>7</v>
      </c>
      <c r="D2" s="157">
        <v>1</v>
      </c>
      <c r="E2" s="157">
        <v>52</v>
      </c>
      <c r="F2">
        <v>1</v>
      </c>
      <c r="H2">
        <v>105</v>
      </c>
      <c r="K2">
        <v>1</v>
      </c>
      <c r="L2">
        <v>97</v>
      </c>
      <c r="M2">
        <v>1</v>
      </c>
    </row>
    <row r="3" spans="1:16" x14ac:dyDescent="0.35">
      <c r="A3">
        <v>2</v>
      </c>
      <c r="B3">
        <v>147</v>
      </c>
      <c r="C3">
        <v>7</v>
      </c>
      <c r="D3">
        <v>2</v>
      </c>
      <c r="E3">
        <v>51</v>
      </c>
      <c r="F3">
        <v>1</v>
      </c>
      <c r="H3">
        <v>147</v>
      </c>
      <c r="K3">
        <v>2</v>
      </c>
      <c r="L3">
        <v>7</v>
      </c>
      <c r="M3">
        <v>1</v>
      </c>
    </row>
    <row r="4" spans="1:16" x14ac:dyDescent="0.35">
      <c r="A4">
        <v>3</v>
      </c>
      <c r="B4">
        <v>27</v>
      </c>
      <c r="C4">
        <v>7</v>
      </c>
      <c r="D4">
        <v>2</v>
      </c>
      <c r="E4">
        <v>51</v>
      </c>
      <c r="F4">
        <v>1</v>
      </c>
      <c r="H4">
        <v>27</v>
      </c>
      <c r="K4">
        <v>3</v>
      </c>
      <c r="L4">
        <v>278</v>
      </c>
      <c r="M4">
        <v>1</v>
      </c>
    </row>
    <row r="5" spans="1:16" x14ac:dyDescent="0.35">
      <c r="A5">
        <v>4</v>
      </c>
      <c r="B5">
        <v>85</v>
      </c>
      <c r="C5">
        <v>7</v>
      </c>
      <c r="D5">
        <v>4</v>
      </c>
      <c r="E5">
        <v>49</v>
      </c>
      <c r="F5">
        <v>1</v>
      </c>
      <c r="H5">
        <v>85</v>
      </c>
      <c r="K5">
        <v>4</v>
      </c>
      <c r="L5">
        <v>1496</v>
      </c>
      <c r="M5">
        <v>1</v>
      </c>
    </row>
    <row r="6" spans="1:16" x14ac:dyDescent="0.35">
      <c r="A6">
        <v>5</v>
      </c>
      <c r="B6">
        <v>1496</v>
      </c>
      <c r="C6">
        <v>7</v>
      </c>
      <c r="D6">
        <v>4</v>
      </c>
      <c r="E6">
        <v>49</v>
      </c>
      <c r="F6">
        <v>1</v>
      </c>
      <c r="H6">
        <v>1496</v>
      </c>
      <c r="K6">
        <v>5</v>
      </c>
      <c r="L6">
        <v>17</v>
      </c>
      <c r="M6">
        <v>1</v>
      </c>
    </row>
    <row r="7" spans="1:16" x14ac:dyDescent="0.35">
      <c r="A7">
        <v>6</v>
      </c>
      <c r="B7">
        <v>267</v>
      </c>
      <c r="C7">
        <v>7</v>
      </c>
      <c r="D7">
        <v>4</v>
      </c>
      <c r="E7">
        <v>49</v>
      </c>
      <c r="F7">
        <v>1</v>
      </c>
      <c r="H7">
        <v>267</v>
      </c>
      <c r="K7">
        <v>6</v>
      </c>
      <c r="L7">
        <v>131</v>
      </c>
      <c r="M7">
        <v>1</v>
      </c>
    </row>
    <row r="8" spans="1:16" x14ac:dyDescent="0.35">
      <c r="A8">
        <v>7</v>
      </c>
      <c r="B8">
        <v>278</v>
      </c>
      <c r="C8">
        <v>7</v>
      </c>
      <c r="D8">
        <v>4</v>
      </c>
      <c r="E8">
        <v>49</v>
      </c>
      <c r="F8">
        <v>1</v>
      </c>
      <c r="H8">
        <v>278</v>
      </c>
      <c r="K8">
        <v>7</v>
      </c>
      <c r="L8">
        <v>270</v>
      </c>
      <c r="M8">
        <v>1</v>
      </c>
    </row>
    <row r="9" spans="1:16" x14ac:dyDescent="0.35">
      <c r="A9">
        <v>8</v>
      </c>
      <c r="B9">
        <v>1440</v>
      </c>
      <c r="C9">
        <v>7</v>
      </c>
      <c r="D9">
        <v>8</v>
      </c>
      <c r="E9">
        <v>48</v>
      </c>
      <c r="F9">
        <v>1</v>
      </c>
      <c r="H9">
        <v>1440</v>
      </c>
      <c r="K9">
        <v>8</v>
      </c>
      <c r="L9">
        <v>105</v>
      </c>
      <c r="M9">
        <v>1</v>
      </c>
    </row>
    <row r="10" spans="1:16" x14ac:dyDescent="0.35">
      <c r="A10">
        <v>9</v>
      </c>
      <c r="B10">
        <v>53</v>
      </c>
      <c r="C10">
        <v>7</v>
      </c>
      <c r="D10">
        <v>8</v>
      </c>
      <c r="E10">
        <v>48</v>
      </c>
      <c r="F10">
        <v>1</v>
      </c>
      <c r="H10">
        <v>53</v>
      </c>
      <c r="K10">
        <v>9</v>
      </c>
      <c r="L10">
        <v>53</v>
      </c>
      <c r="M10">
        <v>1</v>
      </c>
    </row>
    <row r="11" spans="1:16" x14ac:dyDescent="0.35">
      <c r="A11">
        <v>10</v>
      </c>
      <c r="B11">
        <v>109</v>
      </c>
      <c r="C11">
        <v>7</v>
      </c>
      <c r="D11">
        <v>10</v>
      </c>
      <c r="E11">
        <v>47</v>
      </c>
      <c r="F11">
        <v>1</v>
      </c>
      <c r="H11">
        <v>109</v>
      </c>
      <c r="K11">
        <v>10</v>
      </c>
      <c r="L11">
        <v>1335</v>
      </c>
      <c r="M11">
        <v>1</v>
      </c>
    </row>
    <row r="12" spans="1:16" x14ac:dyDescent="0.35">
      <c r="A12">
        <v>11</v>
      </c>
      <c r="B12">
        <v>1497</v>
      </c>
      <c r="C12">
        <v>7</v>
      </c>
      <c r="D12">
        <v>10</v>
      </c>
      <c r="E12">
        <v>47</v>
      </c>
      <c r="F12">
        <v>1</v>
      </c>
      <c r="H12">
        <v>1497</v>
      </c>
      <c r="K12">
        <v>11</v>
      </c>
      <c r="L12">
        <v>113</v>
      </c>
      <c r="M12">
        <v>1</v>
      </c>
    </row>
    <row r="13" spans="1:16" x14ac:dyDescent="0.35">
      <c r="A13">
        <v>12</v>
      </c>
      <c r="B13">
        <v>17</v>
      </c>
      <c r="C13">
        <v>7</v>
      </c>
      <c r="D13">
        <v>10</v>
      </c>
      <c r="E13">
        <v>47</v>
      </c>
      <c r="F13">
        <v>1</v>
      </c>
      <c r="H13">
        <v>17</v>
      </c>
      <c r="K13">
        <v>12</v>
      </c>
      <c r="L13">
        <v>1459</v>
      </c>
      <c r="M13">
        <v>1</v>
      </c>
    </row>
    <row r="14" spans="1:16" x14ac:dyDescent="0.35">
      <c r="A14">
        <v>13</v>
      </c>
      <c r="B14">
        <v>166</v>
      </c>
      <c r="C14">
        <v>7</v>
      </c>
      <c r="D14">
        <v>10</v>
      </c>
      <c r="E14">
        <v>47</v>
      </c>
      <c r="F14">
        <v>1</v>
      </c>
      <c r="H14">
        <v>166</v>
      </c>
      <c r="K14">
        <v>13</v>
      </c>
      <c r="L14">
        <v>166</v>
      </c>
      <c r="M14">
        <v>1</v>
      </c>
    </row>
    <row r="15" spans="1:16" x14ac:dyDescent="0.35">
      <c r="A15">
        <v>14</v>
      </c>
      <c r="B15">
        <v>100</v>
      </c>
      <c r="C15">
        <v>7</v>
      </c>
      <c r="D15">
        <v>14</v>
      </c>
      <c r="E15">
        <v>46</v>
      </c>
      <c r="F15">
        <v>1</v>
      </c>
      <c r="H15">
        <v>100</v>
      </c>
      <c r="K15">
        <v>14</v>
      </c>
      <c r="L15">
        <v>1480</v>
      </c>
      <c r="M15">
        <v>1</v>
      </c>
    </row>
    <row r="16" spans="1:16" x14ac:dyDescent="0.35">
      <c r="A16">
        <v>15</v>
      </c>
      <c r="B16">
        <v>75</v>
      </c>
      <c r="C16">
        <v>7</v>
      </c>
      <c r="D16">
        <v>14</v>
      </c>
      <c r="E16">
        <v>46</v>
      </c>
      <c r="F16">
        <v>1</v>
      </c>
      <c r="H16">
        <v>75</v>
      </c>
      <c r="K16">
        <v>15</v>
      </c>
      <c r="L16">
        <v>66</v>
      </c>
      <c r="M16">
        <v>1</v>
      </c>
    </row>
    <row r="17" spans="1:13" x14ac:dyDescent="0.35">
      <c r="A17">
        <v>16</v>
      </c>
      <c r="B17">
        <v>1480</v>
      </c>
      <c r="C17">
        <v>7</v>
      </c>
      <c r="D17">
        <v>14</v>
      </c>
      <c r="E17">
        <v>46</v>
      </c>
      <c r="F17">
        <v>1</v>
      </c>
      <c r="H17">
        <v>1480</v>
      </c>
      <c r="K17">
        <v>16</v>
      </c>
      <c r="L17">
        <v>148</v>
      </c>
      <c r="M17">
        <v>1</v>
      </c>
    </row>
    <row r="18" spans="1:13" x14ac:dyDescent="0.35">
      <c r="A18">
        <v>17</v>
      </c>
      <c r="B18">
        <v>291</v>
      </c>
      <c r="C18">
        <v>7</v>
      </c>
      <c r="D18">
        <v>14</v>
      </c>
      <c r="E18">
        <v>46</v>
      </c>
      <c r="F18">
        <v>1</v>
      </c>
      <c r="H18">
        <v>291</v>
      </c>
      <c r="K18">
        <v>17</v>
      </c>
      <c r="L18">
        <v>171</v>
      </c>
      <c r="M18">
        <v>1</v>
      </c>
    </row>
    <row r="19" spans="1:13" x14ac:dyDescent="0.35">
      <c r="A19">
        <v>18</v>
      </c>
      <c r="B19">
        <v>243</v>
      </c>
      <c r="C19">
        <v>7</v>
      </c>
      <c r="D19">
        <v>14</v>
      </c>
      <c r="E19">
        <v>46</v>
      </c>
      <c r="F19">
        <v>1</v>
      </c>
      <c r="H19">
        <v>243</v>
      </c>
      <c r="K19">
        <v>18</v>
      </c>
      <c r="L19">
        <v>16</v>
      </c>
      <c r="M19">
        <v>1</v>
      </c>
    </row>
    <row r="20" spans="1:13" x14ac:dyDescent="0.35">
      <c r="A20">
        <v>19</v>
      </c>
      <c r="B20">
        <v>1152</v>
      </c>
      <c r="C20">
        <v>7</v>
      </c>
      <c r="D20">
        <v>14</v>
      </c>
      <c r="E20">
        <v>46</v>
      </c>
      <c r="F20">
        <v>1</v>
      </c>
      <c r="H20">
        <v>1152</v>
      </c>
      <c r="K20">
        <v>19</v>
      </c>
      <c r="L20">
        <v>147</v>
      </c>
      <c r="M20">
        <v>1</v>
      </c>
    </row>
    <row r="21" spans="1:13" x14ac:dyDescent="0.35">
      <c r="A21">
        <v>20</v>
      </c>
      <c r="B21">
        <v>270</v>
      </c>
      <c r="C21">
        <v>7</v>
      </c>
      <c r="D21">
        <v>20</v>
      </c>
      <c r="E21">
        <v>45</v>
      </c>
      <c r="F21">
        <v>1</v>
      </c>
      <c r="H21">
        <v>270</v>
      </c>
      <c r="K21">
        <v>20</v>
      </c>
      <c r="L21">
        <v>39</v>
      </c>
      <c r="M21">
        <v>1</v>
      </c>
    </row>
    <row r="22" spans="1:13" x14ac:dyDescent="0.35">
      <c r="A22">
        <v>21</v>
      </c>
      <c r="B22">
        <v>97</v>
      </c>
      <c r="C22">
        <v>7</v>
      </c>
      <c r="D22">
        <v>20</v>
      </c>
      <c r="E22">
        <v>45</v>
      </c>
      <c r="F22">
        <v>1</v>
      </c>
      <c r="H22">
        <v>97</v>
      </c>
      <c r="K22">
        <v>21</v>
      </c>
      <c r="L22">
        <v>1440</v>
      </c>
      <c r="M22">
        <v>1</v>
      </c>
    </row>
    <row r="23" spans="1:13" x14ac:dyDescent="0.35">
      <c r="A23">
        <v>22</v>
      </c>
      <c r="B23">
        <v>131</v>
      </c>
      <c r="C23">
        <v>7</v>
      </c>
      <c r="D23">
        <v>20</v>
      </c>
      <c r="E23">
        <v>45</v>
      </c>
      <c r="F23">
        <v>1</v>
      </c>
      <c r="H23">
        <v>131</v>
      </c>
      <c r="K23">
        <v>22</v>
      </c>
      <c r="L23">
        <v>78</v>
      </c>
      <c r="M23">
        <v>1</v>
      </c>
    </row>
    <row r="24" spans="1:13" x14ac:dyDescent="0.35">
      <c r="A24">
        <v>23</v>
      </c>
      <c r="B24">
        <v>113</v>
      </c>
      <c r="C24">
        <v>7</v>
      </c>
      <c r="D24">
        <v>20</v>
      </c>
      <c r="E24">
        <v>45</v>
      </c>
      <c r="F24">
        <v>1</v>
      </c>
      <c r="H24">
        <v>113</v>
      </c>
      <c r="K24">
        <v>23</v>
      </c>
      <c r="L24">
        <v>299</v>
      </c>
      <c r="M24">
        <v>1</v>
      </c>
    </row>
    <row r="25" spans="1:13" x14ac:dyDescent="0.35">
      <c r="A25">
        <v>24</v>
      </c>
      <c r="B25">
        <v>186</v>
      </c>
      <c r="C25">
        <v>7</v>
      </c>
      <c r="D25">
        <v>20</v>
      </c>
      <c r="E25">
        <v>45</v>
      </c>
      <c r="F25">
        <v>1</v>
      </c>
      <c r="H25">
        <v>186</v>
      </c>
      <c r="K25">
        <v>24</v>
      </c>
      <c r="L25">
        <v>287</v>
      </c>
      <c r="M25">
        <v>1</v>
      </c>
    </row>
    <row r="26" spans="1:13" x14ac:dyDescent="0.35">
      <c r="A26">
        <v>25</v>
      </c>
      <c r="B26">
        <v>66</v>
      </c>
      <c r="C26">
        <v>7</v>
      </c>
      <c r="D26">
        <v>20</v>
      </c>
      <c r="E26">
        <v>45</v>
      </c>
      <c r="F26">
        <v>1</v>
      </c>
      <c r="H26">
        <v>66</v>
      </c>
      <c r="K26">
        <v>25</v>
      </c>
      <c r="L26">
        <v>52</v>
      </c>
      <c r="M26">
        <v>1</v>
      </c>
    </row>
    <row r="27" spans="1:13" x14ac:dyDescent="0.35">
      <c r="A27">
        <v>26</v>
      </c>
      <c r="B27">
        <v>1334</v>
      </c>
      <c r="C27">
        <v>7</v>
      </c>
      <c r="D27">
        <v>20</v>
      </c>
      <c r="E27">
        <v>45</v>
      </c>
      <c r="F27">
        <v>1</v>
      </c>
      <c r="H27">
        <v>1334</v>
      </c>
      <c r="K27">
        <v>26</v>
      </c>
      <c r="L27">
        <v>174</v>
      </c>
      <c r="M27">
        <v>1</v>
      </c>
    </row>
    <row r="28" spans="1:13" x14ac:dyDescent="0.35">
      <c r="A28">
        <v>27</v>
      </c>
      <c r="B28">
        <v>7</v>
      </c>
      <c r="C28">
        <v>7</v>
      </c>
      <c r="D28">
        <v>0</v>
      </c>
      <c r="E28">
        <v>45</v>
      </c>
      <c r="F28">
        <v>1</v>
      </c>
      <c r="H28">
        <v>7</v>
      </c>
      <c r="K28">
        <v>27</v>
      </c>
      <c r="L28">
        <v>1289</v>
      </c>
      <c r="M28">
        <v>1</v>
      </c>
    </row>
    <row r="29" spans="1:13" x14ac:dyDescent="0.35">
      <c r="A29">
        <v>28</v>
      </c>
      <c r="B29">
        <v>150</v>
      </c>
      <c r="C29">
        <v>7</v>
      </c>
      <c r="D29">
        <v>20</v>
      </c>
      <c r="E29">
        <v>45</v>
      </c>
      <c r="F29">
        <v>1</v>
      </c>
      <c r="H29">
        <v>150</v>
      </c>
      <c r="K29">
        <v>28</v>
      </c>
      <c r="L29">
        <v>227</v>
      </c>
      <c r="M29">
        <v>1</v>
      </c>
    </row>
    <row r="30" spans="1:13" x14ac:dyDescent="0.35">
      <c r="A30">
        <v>29</v>
      </c>
      <c r="B30">
        <v>115</v>
      </c>
      <c r="C30">
        <v>7</v>
      </c>
      <c r="D30">
        <v>20</v>
      </c>
      <c r="E30">
        <v>45</v>
      </c>
      <c r="F30">
        <v>1</v>
      </c>
      <c r="H30">
        <v>115</v>
      </c>
      <c r="K30">
        <v>29</v>
      </c>
      <c r="L30">
        <v>149</v>
      </c>
      <c r="M30">
        <v>1</v>
      </c>
    </row>
    <row r="31" spans="1:13" x14ac:dyDescent="0.35">
      <c r="A31">
        <v>30</v>
      </c>
      <c r="B31">
        <v>199</v>
      </c>
      <c r="C31">
        <v>7</v>
      </c>
      <c r="D31">
        <v>30</v>
      </c>
      <c r="E31">
        <v>44</v>
      </c>
      <c r="F31">
        <v>1</v>
      </c>
      <c r="H31">
        <v>199</v>
      </c>
      <c r="K31">
        <v>30</v>
      </c>
      <c r="L31">
        <v>75</v>
      </c>
      <c r="M31">
        <v>1</v>
      </c>
    </row>
    <row r="32" spans="1:13" x14ac:dyDescent="0.35">
      <c r="A32">
        <v>31</v>
      </c>
      <c r="B32">
        <v>114</v>
      </c>
      <c r="C32">
        <v>7</v>
      </c>
      <c r="D32">
        <v>30</v>
      </c>
      <c r="E32">
        <v>44</v>
      </c>
      <c r="F32">
        <v>1</v>
      </c>
      <c r="H32">
        <v>114</v>
      </c>
      <c r="K32">
        <v>31</v>
      </c>
      <c r="L32">
        <v>114</v>
      </c>
      <c r="M32">
        <v>1</v>
      </c>
    </row>
    <row r="33" spans="1:13" x14ac:dyDescent="0.35">
      <c r="A33">
        <v>32</v>
      </c>
      <c r="B33">
        <v>149</v>
      </c>
      <c r="C33">
        <v>7</v>
      </c>
      <c r="D33">
        <v>30</v>
      </c>
      <c r="E33">
        <v>44</v>
      </c>
      <c r="F33">
        <v>1</v>
      </c>
      <c r="H33">
        <v>149</v>
      </c>
      <c r="K33">
        <v>32</v>
      </c>
      <c r="L33">
        <v>165</v>
      </c>
      <c r="M33">
        <v>1</v>
      </c>
    </row>
    <row r="34" spans="1:13" x14ac:dyDescent="0.35">
      <c r="A34">
        <v>33</v>
      </c>
      <c r="B34">
        <v>191</v>
      </c>
      <c r="C34">
        <v>7</v>
      </c>
      <c r="D34">
        <v>30</v>
      </c>
      <c r="E34">
        <v>44</v>
      </c>
      <c r="F34">
        <v>1</v>
      </c>
      <c r="H34">
        <v>191</v>
      </c>
      <c r="K34">
        <v>33</v>
      </c>
      <c r="L34">
        <v>104</v>
      </c>
      <c r="M34">
        <v>1</v>
      </c>
    </row>
    <row r="35" spans="1:13" x14ac:dyDescent="0.35">
      <c r="A35">
        <v>34</v>
      </c>
      <c r="B35">
        <v>15</v>
      </c>
      <c r="C35">
        <v>7</v>
      </c>
      <c r="D35">
        <v>30</v>
      </c>
      <c r="E35">
        <v>44</v>
      </c>
      <c r="F35">
        <v>1</v>
      </c>
      <c r="H35">
        <v>15</v>
      </c>
      <c r="K35">
        <v>34</v>
      </c>
      <c r="L35">
        <v>83</v>
      </c>
      <c r="M35">
        <v>1</v>
      </c>
    </row>
    <row r="36" spans="1:13" x14ac:dyDescent="0.35">
      <c r="A36">
        <v>35</v>
      </c>
      <c r="B36">
        <v>78</v>
      </c>
      <c r="C36">
        <v>7</v>
      </c>
      <c r="D36">
        <v>30</v>
      </c>
      <c r="E36">
        <v>44</v>
      </c>
      <c r="F36">
        <v>1</v>
      </c>
      <c r="H36">
        <v>78</v>
      </c>
      <c r="K36">
        <v>35</v>
      </c>
      <c r="L36">
        <v>291</v>
      </c>
      <c r="M36">
        <v>1</v>
      </c>
    </row>
    <row r="37" spans="1:13" x14ac:dyDescent="0.35">
      <c r="A37">
        <v>36</v>
      </c>
      <c r="B37">
        <v>21</v>
      </c>
      <c r="C37">
        <v>7</v>
      </c>
      <c r="D37">
        <v>30</v>
      </c>
      <c r="E37">
        <v>44</v>
      </c>
      <c r="F37">
        <v>1</v>
      </c>
      <c r="H37">
        <v>21</v>
      </c>
      <c r="K37">
        <v>36</v>
      </c>
      <c r="L37">
        <v>275</v>
      </c>
      <c r="M37">
        <v>1</v>
      </c>
    </row>
    <row r="38" spans="1:13" x14ac:dyDescent="0.35">
      <c r="A38">
        <v>37</v>
      </c>
      <c r="B38">
        <v>83</v>
      </c>
      <c r="C38">
        <v>7</v>
      </c>
      <c r="D38">
        <v>30</v>
      </c>
      <c r="E38">
        <v>44</v>
      </c>
      <c r="F38">
        <v>1</v>
      </c>
      <c r="H38">
        <v>83</v>
      </c>
      <c r="K38">
        <v>37</v>
      </c>
      <c r="L38">
        <v>31</v>
      </c>
      <c r="M38">
        <v>1</v>
      </c>
    </row>
    <row r="39" spans="1:13" x14ac:dyDescent="0.35">
      <c r="A39">
        <v>38</v>
      </c>
      <c r="B39">
        <v>1335</v>
      </c>
      <c r="C39">
        <v>7</v>
      </c>
      <c r="D39">
        <v>30</v>
      </c>
      <c r="E39">
        <v>44</v>
      </c>
      <c r="F39">
        <v>1</v>
      </c>
      <c r="H39">
        <v>1335</v>
      </c>
      <c r="K39">
        <v>38</v>
      </c>
      <c r="L39">
        <v>110</v>
      </c>
      <c r="M39">
        <v>1</v>
      </c>
    </row>
    <row r="40" spans="1:13" x14ac:dyDescent="0.35">
      <c r="A40">
        <v>39</v>
      </c>
      <c r="B40">
        <v>45</v>
      </c>
      <c r="C40">
        <v>7</v>
      </c>
      <c r="D40">
        <v>30</v>
      </c>
      <c r="E40">
        <v>44</v>
      </c>
      <c r="F40">
        <v>1</v>
      </c>
      <c r="H40">
        <v>45</v>
      </c>
      <c r="K40">
        <v>39</v>
      </c>
      <c r="L40">
        <v>21</v>
      </c>
      <c r="M40">
        <v>1</v>
      </c>
    </row>
    <row r="41" spans="1:13" x14ac:dyDescent="0.35">
      <c r="A41">
        <v>40</v>
      </c>
      <c r="B41">
        <v>171</v>
      </c>
      <c r="C41">
        <v>7</v>
      </c>
      <c r="D41">
        <v>30</v>
      </c>
      <c r="E41">
        <v>44</v>
      </c>
      <c r="F41">
        <v>1</v>
      </c>
      <c r="H41">
        <v>171</v>
      </c>
      <c r="K41">
        <v>40</v>
      </c>
      <c r="L41">
        <v>84</v>
      </c>
      <c r="M41">
        <v>1</v>
      </c>
    </row>
    <row r="42" spans="1:13" x14ac:dyDescent="0.35">
      <c r="A42">
        <v>41</v>
      </c>
      <c r="B42">
        <v>1426</v>
      </c>
      <c r="C42">
        <v>7</v>
      </c>
      <c r="D42">
        <v>30</v>
      </c>
      <c r="E42">
        <v>44</v>
      </c>
      <c r="F42">
        <v>1</v>
      </c>
      <c r="H42">
        <v>1426</v>
      </c>
      <c r="K42">
        <v>41</v>
      </c>
      <c r="L42">
        <v>115</v>
      </c>
      <c r="M42">
        <v>1</v>
      </c>
    </row>
    <row r="43" spans="1:13" x14ac:dyDescent="0.35">
      <c r="A43">
        <v>42</v>
      </c>
      <c r="B43">
        <v>273</v>
      </c>
      <c r="C43">
        <v>7</v>
      </c>
      <c r="D43">
        <v>30</v>
      </c>
      <c r="E43">
        <v>44</v>
      </c>
      <c r="F43">
        <v>1</v>
      </c>
      <c r="H43">
        <v>273</v>
      </c>
      <c r="K43">
        <v>42</v>
      </c>
      <c r="L43">
        <v>34</v>
      </c>
      <c r="M43">
        <v>1</v>
      </c>
    </row>
    <row r="44" spans="1:13" x14ac:dyDescent="0.35">
      <c r="A44">
        <v>43</v>
      </c>
      <c r="B44">
        <v>104</v>
      </c>
      <c r="C44">
        <v>7</v>
      </c>
      <c r="D44">
        <v>30</v>
      </c>
      <c r="E44">
        <v>44</v>
      </c>
      <c r="F44">
        <v>1</v>
      </c>
      <c r="H44">
        <v>104</v>
      </c>
      <c r="K44">
        <v>43</v>
      </c>
      <c r="L44">
        <v>273</v>
      </c>
      <c r="M44">
        <v>1</v>
      </c>
    </row>
    <row r="45" spans="1:13" x14ac:dyDescent="0.35">
      <c r="A45">
        <v>44</v>
      </c>
      <c r="B45">
        <v>165</v>
      </c>
      <c r="C45">
        <v>7</v>
      </c>
      <c r="D45">
        <v>44</v>
      </c>
      <c r="E45">
        <v>43</v>
      </c>
      <c r="F45">
        <v>1</v>
      </c>
      <c r="H45">
        <v>165</v>
      </c>
      <c r="K45">
        <v>44</v>
      </c>
      <c r="L45">
        <v>36</v>
      </c>
      <c r="M45">
        <v>1</v>
      </c>
    </row>
    <row r="46" spans="1:13" x14ac:dyDescent="0.35">
      <c r="A46">
        <v>45</v>
      </c>
      <c r="B46">
        <v>112</v>
      </c>
      <c r="C46">
        <v>7</v>
      </c>
      <c r="D46">
        <v>44</v>
      </c>
      <c r="E46">
        <v>43</v>
      </c>
      <c r="F46">
        <v>1</v>
      </c>
      <c r="H46">
        <v>112</v>
      </c>
      <c r="K46">
        <v>45</v>
      </c>
      <c r="L46">
        <v>151</v>
      </c>
      <c r="M46">
        <v>1</v>
      </c>
    </row>
    <row r="47" spans="1:13" x14ac:dyDescent="0.35">
      <c r="A47">
        <v>46</v>
      </c>
      <c r="B47">
        <v>228</v>
      </c>
      <c r="C47">
        <v>7</v>
      </c>
      <c r="D47">
        <v>44</v>
      </c>
      <c r="E47">
        <v>43</v>
      </c>
      <c r="F47">
        <v>1</v>
      </c>
      <c r="H47">
        <v>228</v>
      </c>
      <c r="K47">
        <v>46</v>
      </c>
      <c r="L47">
        <v>228</v>
      </c>
      <c r="M47">
        <v>1</v>
      </c>
    </row>
    <row r="48" spans="1:13" x14ac:dyDescent="0.35">
      <c r="A48">
        <v>47</v>
      </c>
      <c r="B48">
        <v>144</v>
      </c>
      <c r="C48">
        <v>7</v>
      </c>
      <c r="D48">
        <v>44</v>
      </c>
      <c r="E48">
        <v>43</v>
      </c>
      <c r="F48">
        <v>1</v>
      </c>
      <c r="H48">
        <v>144</v>
      </c>
      <c r="K48">
        <v>47</v>
      </c>
      <c r="L48">
        <v>119</v>
      </c>
      <c r="M48">
        <v>1</v>
      </c>
    </row>
    <row r="49" spans="1:13" x14ac:dyDescent="0.35">
      <c r="A49">
        <v>48</v>
      </c>
      <c r="B49">
        <v>59</v>
      </c>
      <c r="C49">
        <v>7</v>
      </c>
      <c r="D49">
        <v>44</v>
      </c>
      <c r="E49">
        <v>43</v>
      </c>
      <c r="F49">
        <v>1</v>
      </c>
      <c r="H49">
        <v>59</v>
      </c>
      <c r="K49">
        <v>48</v>
      </c>
      <c r="L49">
        <v>56</v>
      </c>
      <c r="M49">
        <v>1</v>
      </c>
    </row>
    <row r="50" spans="1:13" x14ac:dyDescent="0.35">
      <c r="A50">
        <v>49</v>
      </c>
      <c r="B50">
        <v>205</v>
      </c>
      <c r="C50">
        <v>7</v>
      </c>
      <c r="D50">
        <v>44</v>
      </c>
      <c r="E50">
        <v>43</v>
      </c>
      <c r="F50">
        <v>1</v>
      </c>
      <c r="H50">
        <v>205</v>
      </c>
      <c r="K50">
        <v>49</v>
      </c>
      <c r="L50">
        <v>160</v>
      </c>
      <c r="M50">
        <v>1</v>
      </c>
    </row>
    <row r="51" spans="1:13" x14ac:dyDescent="0.35">
      <c r="A51">
        <v>50</v>
      </c>
      <c r="B51">
        <v>56</v>
      </c>
      <c r="C51">
        <v>7</v>
      </c>
      <c r="D51">
        <v>44</v>
      </c>
      <c r="E51">
        <v>43</v>
      </c>
      <c r="F51">
        <v>1</v>
      </c>
      <c r="H51">
        <v>56</v>
      </c>
      <c r="K51">
        <v>50</v>
      </c>
      <c r="L51">
        <v>85</v>
      </c>
      <c r="M51">
        <v>1</v>
      </c>
    </row>
    <row r="52" spans="1:13" x14ac:dyDescent="0.35">
      <c r="A52">
        <v>51</v>
      </c>
      <c r="B52">
        <v>124</v>
      </c>
      <c r="C52">
        <v>7</v>
      </c>
      <c r="D52">
        <v>44</v>
      </c>
      <c r="E52">
        <v>43</v>
      </c>
      <c r="F52">
        <v>1</v>
      </c>
      <c r="H52">
        <v>124</v>
      </c>
      <c r="K52">
        <v>51</v>
      </c>
      <c r="L52">
        <v>180</v>
      </c>
      <c r="M52">
        <v>1</v>
      </c>
    </row>
    <row r="53" spans="1:13" x14ac:dyDescent="0.35">
      <c r="A53">
        <v>52</v>
      </c>
      <c r="B53">
        <v>1495</v>
      </c>
      <c r="C53">
        <v>7</v>
      </c>
      <c r="D53">
        <v>44</v>
      </c>
      <c r="E53">
        <v>43</v>
      </c>
      <c r="F53">
        <v>1</v>
      </c>
      <c r="H53">
        <v>1495</v>
      </c>
      <c r="K53">
        <v>52</v>
      </c>
      <c r="L53">
        <v>181</v>
      </c>
      <c r="M53">
        <v>1</v>
      </c>
    </row>
    <row r="54" spans="1:13" x14ac:dyDescent="0.35">
      <c r="A54">
        <v>53</v>
      </c>
      <c r="B54">
        <v>31</v>
      </c>
      <c r="C54">
        <v>7</v>
      </c>
      <c r="D54">
        <v>44</v>
      </c>
      <c r="E54">
        <v>43</v>
      </c>
      <c r="F54">
        <v>1</v>
      </c>
      <c r="H54">
        <v>31</v>
      </c>
      <c r="K54">
        <v>53</v>
      </c>
      <c r="L54">
        <v>125</v>
      </c>
      <c r="M54">
        <v>1</v>
      </c>
    </row>
    <row r="55" spans="1:13" x14ac:dyDescent="0.35">
      <c r="A55">
        <v>54</v>
      </c>
      <c r="B55">
        <v>299</v>
      </c>
      <c r="C55">
        <v>7</v>
      </c>
      <c r="D55">
        <v>44</v>
      </c>
      <c r="E55">
        <v>43</v>
      </c>
      <c r="F55">
        <v>1</v>
      </c>
      <c r="H55">
        <v>299</v>
      </c>
      <c r="K55">
        <v>54</v>
      </c>
      <c r="L55">
        <v>1449</v>
      </c>
      <c r="M55">
        <v>1</v>
      </c>
    </row>
    <row r="56" spans="1:13" x14ac:dyDescent="0.35">
      <c r="A56">
        <v>55</v>
      </c>
      <c r="B56">
        <v>275</v>
      </c>
      <c r="C56">
        <v>7</v>
      </c>
      <c r="D56">
        <v>44</v>
      </c>
      <c r="E56">
        <v>43</v>
      </c>
      <c r="F56">
        <v>1</v>
      </c>
      <c r="H56">
        <v>275</v>
      </c>
      <c r="K56">
        <v>55</v>
      </c>
      <c r="L56">
        <v>187</v>
      </c>
      <c r="M56">
        <v>1</v>
      </c>
    </row>
    <row r="57" spans="1:13" x14ac:dyDescent="0.35">
      <c r="A57">
        <v>56</v>
      </c>
      <c r="B57">
        <v>152</v>
      </c>
      <c r="C57">
        <v>7</v>
      </c>
      <c r="D57">
        <v>44</v>
      </c>
      <c r="E57">
        <v>43</v>
      </c>
      <c r="F57">
        <v>1</v>
      </c>
      <c r="H57">
        <v>152</v>
      </c>
      <c r="K57">
        <v>56</v>
      </c>
      <c r="L57">
        <v>18</v>
      </c>
      <c r="M57">
        <v>1</v>
      </c>
    </row>
    <row r="58" spans="1:13" x14ac:dyDescent="0.35">
      <c r="A58">
        <v>57</v>
      </c>
      <c r="B58">
        <v>22</v>
      </c>
      <c r="C58">
        <v>7</v>
      </c>
      <c r="D58">
        <v>44</v>
      </c>
      <c r="E58">
        <v>43</v>
      </c>
      <c r="F58">
        <v>1</v>
      </c>
      <c r="H58">
        <v>22</v>
      </c>
      <c r="K58">
        <v>57</v>
      </c>
      <c r="L58">
        <v>106</v>
      </c>
      <c r="M58">
        <v>1</v>
      </c>
    </row>
    <row r="59" spans="1:13" x14ac:dyDescent="0.35">
      <c r="A59">
        <v>58</v>
      </c>
      <c r="B59">
        <v>119</v>
      </c>
      <c r="C59">
        <v>7</v>
      </c>
      <c r="D59">
        <v>44</v>
      </c>
      <c r="E59">
        <v>43</v>
      </c>
      <c r="F59">
        <v>1</v>
      </c>
      <c r="H59">
        <v>119</v>
      </c>
      <c r="K59">
        <v>58</v>
      </c>
      <c r="L59">
        <v>247</v>
      </c>
      <c r="M59">
        <v>1</v>
      </c>
    </row>
    <row r="60" spans="1:13" x14ac:dyDescent="0.35">
      <c r="A60">
        <v>59</v>
      </c>
      <c r="B60">
        <v>39</v>
      </c>
      <c r="C60">
        <v>7</v>
      </c>
      <c r="D60">
        <v>59</v>
      </c>
      <c r="E60">
        <v>42</v>
      </c>
      <c r="F60">
        <v>1</v>
      </c>
      <c r="H60">
        <v>39</v>
      </c>
      <c r="K60">
        <v>59</v>
      </c>
      <c r="L60">
        <v>1285</v>
      </c>
      <c r="M60">
        <v>1</v>
      </c>
    </row>
    <row r="61" spans="1:13" x14ac:dyDescent="0.35">
      <c r="A61">
        <v>60</v>
      </c>
      <c r="B61">
        <v>125</v>
      </c>
      <c r="C61">
        <v>7</v>
      </c>
      <c r="D61">
        <v>59</v>
      </c>
      <c r="E61">
        <v>42</v>
      </c>
      <c r="F61">
        <v>1</v>
      </c>
      <c r="H61">
        <v>125</v>
      </c>
      <c r="K61">
        <v>60</v>
      </c>
      <c r="L61">
        <v>28</v>
      </c>
      <c r="M61">
        <v>1</v>
      </c>
    </row>
    <row r="62" spans="1:13" x14ac:dyDescent="0.35">
      <c r="A62">
        <v>61</v>
      </c>
      <c r="B62">
        <v>96</v>
      </c>
      <c r="C62">
        <v>7</v>
      </c>
      <c r="D62">
        <v>59</v>
      </c>
      <c r="E62">
        <v>42</v>
      </c>
      <c r="F62">
        <v>1</v>
      </c>
      <c r="H62">
        <v>96</v>
      </c>
      <c r="K62">
        <v>61</v>
      </c>
      <c r="L62">
        <v>322</v>
      </c>
      <c r="M62">
        <v>1</v>
      </c>
    </row>
    <row r="63" spans="1:13" x14ac:dyDescent="0.35">
      <c r="A63">
        <v>62</v>
      </c>
      <c r="B63">
        <v>148</v>
      </c>
      <c r="C63">
        <v>7</v>
      </c>
      <c r="D63">
        <v>59</v>
      </c>
      <c r="E63">
        <v>42</v>
      </c>
      <c r="F63">
        <v>1</v>
      </c>
      <c r="H63">
        <v>148</v>
      </c>
      <c r="K63">
        <v>62</v>
      </c>
      <c r="L63">
        <v>112</v>
      </c>
      <c r="M63">
        <v>1</v>
      </c>
    </row>
    <row r="64" spans="1:13" x14ac:dyDescent="0.35">
      <c r="A64">
        <v>63</v>
      </c>
      <c r="B64">
        <v>325</v>
      </c>
      <c r="C64">
        <v>7</v>
      </c>
      <c r="D64">
        <v>59</v>
      </c>
      <c r="E64">
        <v>42</v>
      </c>
      <c r="F64">
        <v>1</v>
      </c>
      <c r="H64">
        <v>325</v>
      </c>
      <c r="K64">
        <v>63</v>
      </c>
      <c r="L64">
        <v>156</v>
      </c>
      <c r="M64">
        <v>1</v>
      </c>
    </row>
    <row r="65" spans="1:13" x14ac:dyDescent="0.35">
      <c r="A65">
        <v>64</v>
      </c>
      <c r="B65">
        <v>106</v>
      </c>
      <c r="C65">
        <v>7</v>
      </c>
      <c r="D65">
        <v>59</v>
      </c>
      <c r="E65">
        <v>42</v>
      </c>
      <c r="F65">
        <v>1</v>
      </c>
      <c r="H65">
        <v>106</v>
      </c>
      <c r="K65">
        <v>64</v>
      </c>
      <c r="L65">
        <v>24</v>
      </c>
      <c r="M65">
        <v>1</v>
      </c>
    </row>
    <row r="66" spans="1:13" x14ac:dyDescent="0.35">
      <c r="A66">
        <v>65</v>
      </c>
      <c r="B66">
        <v>160</v>
      </c>
      <c r="C66">
        <v>7</v>
      </c>
      <c r="D66">
        <v>59</v>
      </c>
      <c r="E66">
        <v>42</v>
      </c>
      <c r="F66">
        <v>1</v>
      </c>
      <c r="H66">
        <v>160</v>
      </c>
      <c r="K66">
        <v>65</v>
      </c>
      <c r="L66">
        <v>152</v>
      </c>
      <c r="M66">
        <v>1</v>
      </c>
    </row>
    <row r="67" spans="1:13" x14ac:dyDescent="0.35">
      <c r="A67">
        <v>66</v>
      </c>
      <c r="B67">
        <v>52</v>
      </c>
      <c r="C67">
        <v>7</v>
      </c>
      <c r="D67">
        <v>59</v>
      </c>
      <c r="E67">
        <v>42</v>
      </c>
      <c r="F67">
        <v>1</v>
      </c>
      <c r="H67">
        <v>52</v>
      </c>
      <c r="K67">
        <v>66</v>
      </c>
      <c r="L67">
        <v>146</v>
      </c>
      <c r="M67">
        <v>1</v>
      </c>
    </row>
    <row r="68" spans="1:13" x14ac:dyDescent="0.35">
      <c r="A68">
        <v>67</v>
      </c>
      <c r="B68">
        <v>36</v>
      </c>
      <c r="C68">
        <v>7</v>
      </c>
      <c r="D68">
        <v>59</v>
      </c>
      <c r="E68">
        <v>42</v>
      </c>
      <c r="F68">
        <v>1</v>
      </c>
      <c r="H68">
        <v>36</v>
      </c>
      <c r="K68">
        <v>67</v>
      </c>
      <c r="L68">
        <v>123</v>
      </c>
      <c r="M68">
        <v>1</v>
      </c>
    </row>
    <row r="69" spans="1:13" x14ac:dyDescent="0.35">
      <c r="A69">
        <v>68</v>
      </c>
      <c r="B69">
        <v>247</v>
      </c>
      <c r="C69">
        <v>7</v>
      </c>
      <c r="D69">
        <v>59</v>
      </c>
      <c r="E69">
        <v>42</v>
      </c>
      <c r="F69">
        <v>1</v>
      </c>
      <c r="H69">
        <v>247</v>
      </c>
      <c r="K69">
        <v>68</v>
      </c>
      <c r="L69">
        <v>46</v>
      </c>
      <c r="M69">
        <v>1</v>
      </c>
    </row>
    <row r="70" spans="1:13" x14ac:dyDescent="0.35">
      <c r="A70">
        <v>69</v>
      </c>
      <c r="B70">
        <v>1492</v>
      </c>
      <c r="C70">
        <v>7</v>
      </c>
      <c r="D70">
        <v>59</v>
      </c>
      <c r="E70">
        <v>42</v>
      </c>
      <c r="F70">
        <v>1</v>
      </c>
      <c r="H70">
        <v>1492</v>
      </c>
      <c r="K70">
        <v>69</v>
      </c>
      <c r="L70">
        <v>96</v>
      </c>
      <c r="M70">
        <v>1</v>
      </c>
    </row>
    <row r="71" spans="1:13" x14ac:dyDescent="0.35">
      <c r="A71">
        <v>70</v>
      </c>
      <c r="B71">
        <v>28</v>
      </c>
      <c r="C71">
        <v>7</v>
      </c>
      <c r="D71">
        <v>59</v>
      </c>
      <c r="E71">
        <v>42</v>
      </c>
      <c r="F71">
        <v>1</v>
      </c>
      <c r="H71">
        <v>28</v>
      </c>
      <c r="K71">
        <v>70</v>
      </c>
      <c r="L71">
        <v>144</v>
      </c>
      <c r="M71">
        <v>1</v>
      </c>
    </row>
    <row r="72" spans="1:13" x14ac:dyDescent="0.35">
      <c r="A72">
        <v>71</v>
      </c>
      <c r="B72">
        <v>89</v>
      </c>
      <c r="C72">
        <v>7</v>
      </c>
      <c r="D72">
        <v>59</v>
      </c>
      <c r="E72">
        <v>42</v>
      </c>
      <c r="F72">
        <v>1</v>
      </c>
      <c r="H72">
        <v>89</v>
      </c>
      <c r="K72">
        <v>71</v>
      </c>
      <c r="L72">
        <v>59</v>
      </c>
      <c r="M72">
        <v>1</v>
      </c>
    </row>
    <row r="73" spans="1:13" x14ac:dyDescent="0.35">
      <c r="A73">
        <v>72</v>
      </c>
      <c r="B73">
        <v>58</v>
      </c>
      <c r="C73">
        <v>7</v>
      </c>
      <c r="D73">
        <v>59</v>
      </c>
      <c r="E73">
        <v>42</v>
      </c>
      <c r="F73">
        <v>1</v>
      </c>
      <c r="H73">
        <v>58</v>
      </c>
      <c r="K73">
        <v>72</v>
      </c>
      <c r="L73">
        <v>22</v>
      </c>
      <c r="M73">
        <v>1</v>
      </c>
    </row>
    <row r="74" spans="1:13" x14ac:dyDescent="0.35">
      <c r="A74">
        <v>73</v>
      </c>
      <c r="B74">
        <v>1121</v>
      </c>
      <c r="C74">
        <v>7</v>
      </c>
      <c r="D74">
        <v>59</v>
      </c>
      <c r="E74">
        <v>42</v>
      </c>
      <c r="F74">
        <v>1</v>
      </c>
      <c r="H74">
        <v>1121</v>
      </c>
      <c r="K74">
        <v>73</v>
      </c>
      <c r="L74">
        <v>205</v>
      </c>
      <c r="M74">
        <v>1</v>
      </c>
    </row>
    <row r="75" spans="1:13" x14ac:dyDescent="0.35">
      <c r="A75">
        <v>74</v>
      </c>
      <c r="B75">
        <v>187</v>
      </c>
      <c r="C75">
        <v>7</v>
      </c>
      <c r="D75">
        <v>74</v>
      </c>
      <c r="E75">
        <v>41</v>
      </c>
      <c r="F75">
        <v>1</v>
      </c>
      <c r="H75">
        <v>187</v>
      </c>
      <c r="K75">
        <v>74</v>
      </c>
      <c r="L75">
        <v>124</v>
      </c>
      <c r="M75">
        <v>1</v>
      </c>
    </row>
    <row r="76" spans="1:13" x14ac:dyDescent="0.35">
      <c r="A76">
        <v>75</v>
      </c>
      <c r="B76">
        <v>1449</v>
      </c>
      <c r="C76">
        <v>7</v>
      </c>
      <c r="D76">
        <v>74</v>
      </c>
      <c r="E76">
        <v>41</v>
      </c>
      <c r="F76">
        <v>1</v>
      </c>
      <c r="H76">
        <v>1449</v>
      </c>
      <c r="K76">
        <v>75</v>
      </c>
      <c r="L76">
        <v>185</v>
      </c>
      <c r="M76">
        <v>1</v>
      </c>
    </row>
    <row r="77" spans="1:13" x14ac:dyDescent="0.35">
      <c r="A77">
        <v>76</v>
      </c>
      <c r="B77">
        <v>141</v>
      </c>
      <c r="C77">
        <v>7</v>
      </c>
      <c r="D77">
        <v>74</v>
      </c>
      <c r="E77">
        <v>41</v>
      </c>
      <c r="F77">
        <v>1</v>
      </c>
      <c r="H77">
        <v>141</v>
      </c>
      <c r="K77">
        <v>76</v>
      </c>
      <c r="L77">
        <v>13</v>
      </c>
      <c r="M77">
        <v>1</v>
      </c>
    </row>
    <row r="78" spans="1:13" x14ac:dyDescent="0.35">
      <c r="A78">
        <v>77</v>
      </c>
      <c r="B78">
        <v>293</v>
      </c>
      <c r="C78">
        <v>7</v>
      </c>
      <c r="D78">
        <v>74</v>
      </c>
      <c r="E78">
        <v>41</v>
      </c>
      <c r="F78">
        <v>1</v>
      </c>
      <c r="H78">
        <v>293</v>
      </c>
      <c r="K78">
        <v>77</v>
      </c>
      <c r="L78">
        <v>103</v>
      </c>
      <c r="M78">
        <v>1</v>
      </c>
    </row>
    <row r="79" spans="1:13" x14ac:dyDescent="0.35">
      <c r="A79">
        <v>78</v>
      </c>
      <c r="B79">
        <v>322</v>
      </c>
      <c r="C79">
        <v>7</v>
      </c>
      <c r="D79">
        <v>74</v>
      </c>
      <c r="E79">
        <v>41</v>
      </c>
      <c r="F79">
        <v>1</v>
      </c>
      <c r="H79">
        <v>322</v>
      </c>
      <c r="K79">
        <v>78</v>
      </c>
      <c r="L79">
        <v>325</v>
      </c>
      <c r="M79">
        <v>1</v>
      </c>
    </row>
    <row r="80" spans="1:13" x14ac:dyDescent="0.35">
      <c r="A80">
        <v>79</v>
      </c>
      <c r="B80">
        <v>126</v>
      </c>
      <c r="C80">
        <v>7</v>
      </c>
      <c r="D80">
        <v>74</v>
      </c>
      <c r="E80">
        <v>41</v>
      </c>
      <c r="F80">
        <v>1</v>
      </c>
      <c r="H80">
        <v>126</v>
      </c>
      <c r="K80">
        <v>79</v>
      </c>
      <c r="L80">
        <v>1492</v>
      </c>
      <c r="M80">
        <v>1</v>
      </c>
    </row>
    <row r="81" spans="1:13" x14ac:dyDescent="0.35">
      <c r="A81">
        <v>80</v>
      </c>
      <c r="B81">
        <v>110</v>
      </c>
      <c r="C81">
        <v>7</v>
      </c>
      <c r="D81">
        <v>74</v>
      </c>
      <c r="E81">
        <v>41</v>
      </c>
      <c r="F81">
        <v>1</v>
      </c>
      <c r="H81">
        <v>110</v>
      </c>
      <c r="K81">
        <v>80</v>
      </c>
      <c r="L81">
        <v>197</v>
      </c>
      <c r="M81">
        <v>1</v>
      </c>
    </row>
    <row r="82" spans="1:13" x14ac:dyDescent="0.35">
      <c r="A82">
        <v>81</v>
      </c>
      <c r="B82">
        <v>174</v>
      </c>
      <c r="C82">
        <v>7</v>
      </c>
      <c r="D82">
        <v>74</v>
      </c>
      <c r="E82">
        <v>41</v>
      </c>
      <c r="F82">
        <v>1</v>
      </c>
      <c r="H82">
        <v>174</v>
      </c>
      <c r="K82">
        <v>81</v>
      </c>
      <c r="L82">
        <v>1495</v>
      </c>
      <c r="M82">
        <v>1</v>
      </c>
    </row>
    <row r="83" spans="1:13" x14ac:dyDescent="0.35">
      <c r="A83">
        <v>82</v>
      </c>
      <c r="B83">
        <v>34</v>
      </c>
      <c r="C83">
        <v>7</v>
      </c>
      <c r="D83">
        <v>74</v>
      </c>
      <c r="E83">
        <v>41</v>
      </c>
      <c r="F83">
        <v>1</v>
      </c>
      <c r="H83">
        <v>34</v>
      </c>
      <c r="K83">
        <v>82</v>
      </c>
      <c r="L83">
        <v>120</v>
      </c>
      <c r="M83">
        <v>1</v>
      </c>
    </row>
    <row r="84" spans="1:13" x14ac:dyDescent="0.35">
      <c r="A84">
        <v>83</v>
      </c>
      <c r="B84">
        <v>185</v>
      </c>
      <c r="C84">
        <v>7</v>
      </c>
      <c r="D84">
        <v>74</v>
      </c>
      <c r="E84">
        <v>41</v>
      </c>
      <c r="F84">
        <v>1</v>
      </c>
      <c r="H84">
        <v>185</v>
      </c>
      <c r="K84">
        <v>83</v>
      </c>
      <c r="L84">
        <v>109</v>
      </c>
      <c r="M84">
        <v>1</v>
      </c>
    </row>
    <row r="85" spans="1:13" x14ac:dyDescent="0.35">
      <c r="A85">
        <v>84</v>
      </c>
      <c r="B85">
        <v>23</v>
      </c>
      <c r="C85">
        <v>7</v>
      </c>
      <c r="D85">
        <v>74</v>
      </c>
      <c r="E85">
        <v>41</v>
      </c>
      <c r="F85">
        <v>1</v>
      </c>
      <c r="H85">
        <v>23</v>
      </c>
      <c r="K85">
        <v>84</v>
      </c>
      <c r="L85">
        <v>23</v>
      </c>
      <c r="M85">
        <v>1</v>
      </c>
    </row>
    <row r="86" spans="1:13" x14ac:dyDescent="0.35">
      <c r="A86">
        <v>85</v>
      </c>
      <c r="B86">
        <v>1416</v>
      </c>
      <c r="C86">
        <v>7</v>
      </c>
      <c r="D86">
        <v>74</v>
      </c>
      <c r="E86">
        <v>41</v>
      </c>
      <c r="F86">
        <v>1</v>
      </c>
      <c r="H86">
        <v>1416</v>
      </c>
      <c r="K86">
        <v>85</v>
      </c>
      <c r="L86">
        <v>1334</v>
      </c>
      <c r="M86">
        <v>1</v>
      </c>
    </row>
    <row r="87" spans="1:13" x14ac:dyDescent="0.35">
      <c r="A87">
        <v>86</v>
      </c>
      <c r="B87">
        <v>180</v>
      </c>
      <c r="C87">
        <v>7</v>
      </c>
      <c r="D87">
        <v>74</v>
      </c>
      <c r="E87">
        <v>41</v>
      </c>
      <c r="F87">
        <v>1</v>
      </c>
      <c r="H87">
        <v>180</v>
      </c>
      <c r="K87">
        <v>86</v>
      </c>
      <c r="L87">
        <v>140</v>
      </c>
      <c r="M87">
        <v>1</v>
      </c>
    </row>
    <row r="88" spans="1:13" x14ac:dyDescent="0.35">
      <c r="A88">
        <v>87</v>
      </c>
      <c r="B88">
        <v>183</v>
      </c>
      <c r="C88">
        <v>7</v>
      </c>
      <c r="D88">
        <v>74</v>
      </c>
      <c r="E88">
        <v>41</v>
      </c>
      <c r="F88">
        <v>1</v>
      </c>
      <c r="H88">
        <v>183</v>
      </c>
      <c r="K88">
        <v>87</v>
      </c>
      <c r="L88">
        <v>293</v>
      </c>
      <c r="M88">
        <v>1</v>
      </c>
    </row>
    <row r="89" spans="1:13" x14ac:dyDescent="0.35">
      <c r="A89">
        <v>88</v>
      </c>
      <c r="B89">
        <v>60</v>
      </c>
      <c r="C89">
        <v>7</v>
      </c>
      <c r="D89">
        <v>74</v>
      </c>
      <c r="E89">
        <v>41</v>
      </c>
      <c r="F89">
        <v>1</v>
      </c>
      <c r="H89">
        <v>60</v>
      </c>
      <c r="K89">
        <v>88</v>
      </c>
      <c r="L89">
        <v>15</v>
      </c>
      <c r="M89">
        <v>1</v>
      </c>
    </row>
    <row r="90" spans="1:13" x14ac:dyDescent="0.35">
      <c r="A90">
        <v>89</v>
      </c>
      <c r="B90">
        <v>151</v>
      </c>
      <c r="C90">
        <v>7</v>
      </c>
      <c r="D90">
        <v>74</v>
      </c>
      <c r="E90">
        <v>41</v>
      </c>
      <c r="F90">
        <v>1</v>
      </c>
      <c r="H90">
        <v>151</v>
      </c>
      <c r="K90">
        <v>89</v>
      </c>
      <c r="L90">
        <v>45</v>
      </c>
      <c r="M90">
        <v>1</v>
      </c>
    </row>
    <row r="91" spans="1:13" x14ac:dyDescent="0.35">
      <c r="A91">
        <v>90</v>
      </c>
      <c r="B91">
        <v>16</v>
      </c>
      <c r="C91">
        <v>7</v>
      </c>
      <c r="D91">
        <v>74</v>
      </c>
      <c r="E91">
        <v>41</v>
      </c>
      <c r="F91">
        <v>1</v>
      </c>
      <c r="H91">
        <v>16</v>
      </c>
      <c r="K91">
        <v>90</v>
      </c>
      <c r="L91">
        <v>267</v>
      </c>
      <c r="M91">
        <v>1</v>
      </c>
    </row>
    <row r="92" spans="1:13" x14ac:dyDescent="0.35">
      <c r="A92">
        <v>91</v>
      </c>
      <c r="B92">
        <v>46</v>
      </c>
      <c r="C92">
        <v>7</v>
      </c>
      <c r="D92">
        <v>74</v>
      </c>
      <c r="E92">
        <v>41</v>
      </c>
      <c r="F92">
        <v>1</v>
      </c>
      <c r="H92">
        <v>46</v>
      </c>
      <c r="K92">
        <v>91</v>
      </c>
      <c r="L92">
        <v>1497</v>
      </c>
      <c r="M92">
        <v>1</v>
      </c>
    </row>
    <row r="93" spans="1:13" x14ac:dyDescent="0.35">
      <c r="A93">
        <v>92</v>
      </c>
      <c r="B93">
        <v>93</v>
      </c>
      <c r="C93">
        <v>7</v>
      </c>
      <c r="D93">
        <v>74</v>
      </c>
      <c r="E93">
        <v>41</v>
      </c>
      <c r="F93">
        <v>1</v>
      </c>
      <c r="H93">
        <v>93</v>
      </c>
      <c r="K93">
        <v>92</v>
      </c>
      <c r="L93">
        <v>27</v>
      </c>
      <c r="M93">
        <v>1</v>
      </c>
    </row>
    <row r="94" spans="1:13" x14ac:dyDescent="0.35">
      <c r="A94">
        <v>93</v>
      </c>
      <c r="B94">
        <v>120</v>
      </c>
      <c r="C94">
        <v>7</v>
      </c>
      <c r="D94">
        <v>93</v>
      </c>
      <c r="E94">
        <v>40</v>
      </c>
      <c r="F94">
        <v>1</v>
      </c>
      <c r="H94">
        <v>120</v>
      </c>
      <c r="K94">
        <v>93</v>
      </c>
      <c r="L94">
        <v>58</v>
      </c>
      <c r="M94">
        <v>1</v>
      </c>
    </row>
    <row r="95" spans="1:13" x14ac:dyDescent="0.35">
      <c r="A95">
        <v>94</v>
      </c>
      <c r="B95">
        <v>41</v>
      </c>
      <c r="C95">
        <v>7</v>
      </c>
      <c r="D95">
        <v>93</v>
      </c>
      <c r="E95">
        <v>40</v>
      </c>
      <c r="F95">
        <v>1</v>
      </c>
      <c r="H95">
        <v>41</v>
      </c>
      <c r="K95">
        <v>94</v>
      </c>
      <c r="L95">
        <v>150</v>
      </c>
      <c r="M95">
        <v>1</v>
      </c>
    </row>
    <row r="96" spans="1:13" x14ac:dyDescent="0.35">
      <c r="A96">
        <v>95</v>
      </c>
      <c r="B96">
        <v>287</v>
      </c>
      <c r="C96">
        <v>7</v>
      </c>
      <c r="D96">
        <v>93</v>
      </c>
      <c r="E96">
        <v>40</v>
      </c>
      <c r="F96">
        <v>1</v>
      </c>
      <c r="H96">
        <v>287</v>
      </c>
      <c r="K96">
        <v>95</v>
      </c>
      <c r="L96">
        <v>192</v>
      </c>
      <c r="M96">
        <v>1</v>
      </c>
    </row>
    <row r="97" spans="1:13" x14ac:dyDescent="0.35">
      <c r="A97">
        <v>96</v>
      </c>
      <c r="B97">
        <v>48</v>
      </c>
      <c r="C97">
        <v>7</v>
      </c>
      <c r="D97">
        <v>93</v>
      </c>
      <c r="E97">
        <v>40</v>
      </c>
      <c r="F97">
        <v>1</v>
      </c>
      <c r="H97">
        <v>48</v>
      </c>
      <c r="K97">
        <v>96</v>
      </c>
      <c r="L97">
        <v>100</v>
      </c>
      <c r="M97">
        <v>1</v>
      </c>
    </row>
    <row r="98" spans="1:13" x14ac:dyDescent="0.35">
      <c r="A98">
        <v>97</v>
      </c>
      <c r="B98">
        <v>257</v>
      </c>
      <c r="C98">
        <v>7</v>
      </c>
      <c r="D98">
        <v>93</v>
      </c>
      <c r="E98">
        <v>40</v>
      </c>
      <c r="F98">
        <v>1</v>
      </c>
      <c r="H98">
        <v>257</v>
      </c>
      <c r="K98">
        <v>97</v>
      </c>
      <c r="L98">
        <v>212</v>
      </c>
      <c r="M98">
        <v>1</v>
      </c>
    </row>
    <row r="99" spans="1:13" x14ac:dyDescent="0.35">
      <c r="A99">
        <v>98</v>
      </c>
      <c r="B99">
        <v>175</v>
      </c>
      <c r="C99">
        <v>7</v>
      </c>
      <c r="D99">
        <v>93</v>
      </c>
      <c r="E99">
        <v>40</v>
      </c>
      <c r="F99">
        <v>1</v>
      </c>
      <c r="H99">
        <v>175</v>
      </c>
      <c r="K99">
        <v>98</v>
      </c>
      <c r="L99">
        <v>256</v>
      </c>
      <c r="M99">
        <v>1</v>
      </c>
    </row>
    <row r="100" spans="1:13" x14ac:dyDescent="0.35">
      <c r="A100">
        <v>99</v>
      </c>
      <c r="B100">
        <v>197</v>
      </c>
      <c r="C100">
        <v>7</v>
      </c>
      <c r="D100">
        <v>93</v>
      </c>
      <c r="E100">
        <v>40</v>
      </c>
      <c r="F100">
        <v>1</v>
      </c>
      <c r="H100">
        <v>197</v>
      </c>
      <c r="K100">
        <v>99</v>
      </c>
      <c r="L100">
        <v>183</v>
      </c>
      <c r="M100">
        <v>1</v>
      </c>
    </row>
    <row r="101" spans="1:13" x14ac:dyDescent="0.35">
      <c r="A101">
        <v>100</v>
      </c>
      <c r="B101">
        <v>170</v>
      </c>
      <c r="C101">
        <v>7</v>
      </c>
      <c r="D101">
        <v>93</v>
      </c>
      <c r="E101">
        <v>40</v>
      </c>
      <c r="F101">
        <v>1</v>
      </c>
      <c r="H101">
        <v>170</v>
      </c>
      <c r="K101">
        <v>100</v>
      </c>
      <c r="L101">
        <v>126</v>
      </c>
      <c r="M101">
        <v>1</v>
      </c>
    </row>
    <row r="102" spans="1:13" x14ac:dyDescent="0.35">
      <c r="A102">
        <v>101</v>
      </c>
      <c r="B102">
        <v>40</v>
      </c>
      <c r="C102">
        <v>7</v>
      </c>
      <c r="D102">
        <v>93</v>
      </c>
      <c r="E102">
        <v>40</v>
      </c>
      <c r="F102">
        <v>1</v>
      </c>
      <c r="H102">
        <v>40</v>
      </c>
      <c r="K102">
        <v>101</v>
      </c>
      <c r="L102">
        <v>1121</v>
      </c>
      <c r="M102">
        <v>1</v>
      </c>
    </row>
    <row r="103" spans="1:13" x14ac:dyDescent="0.35">
      <c r="A103">
        <v>102</v>
      </c>
      <c r="B103">
        <v>18</v>
      </c>
      <c r="C103">
        <v>7</v>
      </c>
      <c r="D103">
        <v>93</v>
      </c>
      <c r="E103">
        <v>40</v>
      </c>
      <c r="F103">
        <v>1</v>
      </c>
      <c r="H103">
        <v>18</v>
      </c>
      <c r="K103">
        <v>102</v>
      </c>
      <c r="L103">
        <v>153</v>
      </c>
      <c r="M103">
        <v>1</v>
      </c>
    </row>
    <row r="104" spans="1:13" x14ac:dyDescent="0.35">
      <c r="A104">
        <v>103</v>
      </c>
      <c r="B104">
        <v>212</v>
      </c>
      <c r="C104">
        <v>7</v>
      </c>
      <c r="D104">
        <v>93</v>
      </c>
      <c r="E104">
        <v>40</v>
      </c>
      <c r="F104">
        <v>1</v>
      </c>
      <c r="H104">
        <v>212</v>
      </c>
      <c r="K104">
        <v>103</v>
      </c>
      <c r="L104">
        <v>141</v>
      </c>
      <c r="M104">
        <v>1</v>
      </c>
    </row>
    <row r="105" spans="1:13" x14ac:dyDescent="0.35">
      <c r="A105">
        <v>104</v>
      </c>
      <c r="B105">
        <v>1459</v>
      </c>
      <c r="C105">
        <v>7</v>
      </c>
      <c r="D105">
        <v>93</v>
      </c>
      <c r="E105">
        <v>40</v>
      </c>
      <c r="F105">
        <v>1</v>
      </c>
      <c r="H105">
        <v>1459</v>
      </c>
      <c r="K105">
        <v>104</v>
      </c>
      <c r="L105">
        <v>186</v>
      </c>
      <c r="M105">
        <v>1</v>
      </c>
    </row>
    <row r="106" spans="1:13" x14ac:dyDescent="0.35">
      <c r="A106">
        <v>105</v>
      </c>
      <c r="B106">
        <v>33</v>
      </c>
      <c r="C106">
        <v>7</v>
      </c>
      <c r="D106">
        <v>93</v>
      </c>
      <c r="E106">
        <v>40</v>
      </c>
      <c r="F106">
        <v>1</v>
      </c>
      <c r="H106">
        <v>33</v>
      </c>
      <c r="K106">
        <v>105</v>
      </c>
      <c r="L106">
        <v>1416</v>
      </c>
      <c r="M106">
        <v>1</v>
      </c>
    </row>
    <row r="107" spans="1:13" x14ac:dyDescent="0.35">
      <c r="A107">
        <v>106</v>
      </c>
      <c r="B107">
        <v>1458</v>
      </c>
      <c r="C107">
        <v>7</v>
      </c>
      <c r="D107">
        <v>93</v>
      </c>
      <c r="E107">
        <v>40</v>
      </c>
      <c r="F107">
        <v>1</v>
      </c>
      <c r="H107">
        <v>1458</v>
      </c>
      <c r="K107">
        <v>106</v>
      </c>
      <c r="L107">
        <v>41</v>
      </c>
      <c r="M107">
        <v>1</v>
      </c>
    </row>
    <row r="108" spans="1:13" x14ac:dyDescent="0.35">
      <c r="A108">
        <v>107</v>
      </c>
      <c r="B108">
        <v>242</v>
      </c>
      <c r="C108">
        <v>7</v>
      </c>
      <c r="D108">
        <v>107</v>
      </c>
      <c r="E108">
        <v>39</v>
      </c>
      <c r="F108">
        <v>1</v>
      </c>
      <c r="H108">
        <v>242</v>
      </c>
      <c r="K108">
        <v>107</v>
      </c>
      <c r="L108">
        <v>1458</v>
      </c>
      <c r="M108">
        <v>1</v>
      </c>
    </row>
    <row r="109" spans="1:13" x14ac:dyDescent="0.35">
      <c r="A109">
        <v>108</v>
      </c>
      <c r="B109">
        <v>295</v>
      </c>
      <c r="C109">
        <v>7</v>
      </c>
      <c r="D109">
        <v>107</v>
      </c>
      <c r="E109">
        <v>39</v>
      </c>
      <c r="F109">
        <v>1</v>
      </c>
      <c r="H109">
        <v>295</v>
      </c>
      <c r="K109">
        <v>108</v>
      </c>
      <c r="L109">
        <v>225</v>
      </c>
      <c r="M109">
        <v>1</v>
      </c>
    </row>
    <row r="110" spans="1:13" x14ac:dyDescent="0.35">
      <c r="A110">
        <v>109</v>
      </c>
      <c r="B110">
        <v>146</v>
      </c>
      <c r="C110">
        <v>7</v>
      </c>
      <c r="D110">
        <v>107</v>
      </c>
      <c r="E110">
        <v>39</v>
      </c>
      <c r="F110">
        <v>1</v>
      </c>
      <c r="H110">
        <v>146</v>
      </c>
      <c r="K110">
        <v>109</v>
      </c>
      <c r="L110">
        <v>48</v>
      </c>
      <c r="M110">
        <v>1</v>
      </c>
    </row>
    <row r="111" spans="1:13" x14ac:dyDescent="0.35">
      <c r="A111">
        <v>110</v>
      </c>
      <c r="B111">
        <v>72</v>
      </c>
      <c r="C111">
        <v>7</v>
      </c>
      <c r="D111">
        <v>107</v>
      </c>
      <c r="E111">
        <v>39</v>
      </c>
      <c r="F111">
        <v>1</v>
      </c>
      <c r="H111">
        <v>72</v>
      </c>
      <c r="K111">
        <v>110</v>
      </c>
      <c r="L111">
        <v>191</v>
      </c>
      <c r="M111">
        <v>1</v>
      </c>
    </row>
    <row r="112" spans="1:13" x14ac:dyDescent="0.35">
      <c r="A112">
        <v>111</v>
      </c>
      <c r="B112">
        <v>24</v>
      </c>
      <c r="C112">
        <v>7</v>
      </c>
      <c r="D112">
        <v>107</v>
      </c>
      <c r="E112">
        <v>39</v>
      </c>
      <c r="F112">
        <v>1</v>
      </c>
      <c r="H112">
        <v>24</v>
      </c>
      <c r="K112">
        <v>111</v>
      </c>
      <c r="L112">
        <v>251</v>
      </c>
      <c r="M112">
        <v>1</v>
      </c>
    </row>
    <row r="113" spans="1:13" x14ac:dyDescent="0.35">
      <c r="A113">
        <v>112</v>
      </c>
      <c r="B113">
        <v>251</v>
      </c>
      <c r="C113">
        <v>7</v>
      </c>
      <c r="D113">
        <v>107</v>
      </c>
      <c r="E113">
        <v>39</v>
      </c>
      <c r="F113">
        <v>1</v>
      </c>
      <c r="H113">
        <v>251</v>
      </c>
      <c r="K113">
        <v>112</v>
      </c>
      <c r="L113">
        <v>243</v>
      </c>
      <c r="M113">
        <v>1</v>
      </c>
    </row>
    <row r="114" spans="1:13" x14ac:dyDescent="0.35">
      <c r="A114">
        <v>113</v>
      </c>
      <c r="B114">
        <v>153</v>
      </c>
      <c r="C114">
        <v>7</v>
      </c>
      <c r="D114">
        <v>107</v>
      </c>
      <c r="E114">
        <v>39</v>
      </c>
      <c r="F114">
        <v>1</v>
      </c>
      <c r="H114">
        <v>153</v>
      </c>
      <c r="K114">
        <v>113</v>
      </c>
      <c r="L114">
        <v>175</v>
      </c>
      <c r="M114">
        <v>1</v>
      </c>
    </row>
    <row r="115" spans="1:13" x14ac:dyDescent="0.35">
      <c r="A115">
        <v>114</v>
      </c>
      <c r="B115">
        <v>156</v>
      </c>
      <c r="C115">
        <v>7</v>
      </c>
      <c r="D115">
        <v>107</v>
      </c>
      <c r="E115">
        <v>39</v>
      </c>
      <c r="F115">
        <v>1</v>
      </c>
      <c r="H115">
        <v>156</v>
      </c>
      <c r="K115">
        <v>114</v>
      </c>
      <c r="L115">
        <v>1475</v>
      </c>
      <c r="M115">
        <v>1</v>
      </c>
    </row>
    <row r="116" spans="1:13" x14ac:dyDescent="0.35">
      <c r="A116">
        <v>115</v>
      </c>
      <c r="B116">
        <v>215</v>
      </c>
      <c r="C116">
        <v>7</v>
      </c>
      <c r="D116">
        <v>107</v>
      </c>
      <c r="E116">
        <v>39</v>
      </c>
      <c r="F116">
        <v>1</v>
      </c>
      <c r="H116">
        <v>215</v>
      </c>
      <c r="K116">
        <v>115</v>
      </c>
      <c r="L116">
        <v>257</v>
      </c>
      <c r="M116">
        <v>1</v>
      </c>
    </row>
    <row r="117" spans="1:13" x14ac:dyDescent="0.35">
      <c r="A117">
        <v>116</v>
      </c>
      <c r="B117">
        <v>84</v>
      </c>
      <c r="C117">
        <v>7</v>
      </c>
      <c r="D117">
        <v>107</v>
      </c>
      <c r="E117">
        <v>39</v>
      </c>
      <c r="F117">
        <v>1</v>
      </c>
      <c r="H117">
        <v>84</v>
      </c>
      <c r="K117">
        <v>116</v>
      </c>
      <c r="L117">
        <v>223</v>
      </c>
      <c r="M117">
        <v>1</v>
      </c>
    </row>
    <row r="118" spans="1:13" x14ac:dyDescent="0.35">
      <c r="A118">
        <v>117</v>
      </c>
      <c r="B118">
        <v>192</v>
      </c>
      <c r="C118">
        <v>7</v>
      </c>
      <c r="D118">
        <v>107</v>
      </c>
      <c r="E118">
        <v>39</v>
      </c>
      <c r="F118">
        <v>1</v>
      </c>
      <c r="H118">
        <v>192</v>
      </c>
      <c r="K118">
        <v>117</v>
      </c>
      <c r="L118">
        <v>40</v>
      </c>
      <c r="M118">
        <v>1</v>
      </c>
    </row>
    <row r="119" spans="1:13" x14ac:dyDescent="0.35">
      <c r="A119">
        <v>118</v>
      </c>
      <c r="B119">
        <v>227</v>
      </c>
      <c r="C119">
        <v>7</v>
      </c>
      <c r="D119">
        <v>107</v>
      </c>
      <c r="E119">
        <v>39</v>
      </c>
      <c r="F119">
        <v>1</v>
      </c>
      <c r="H119">
        <v>227</v>
      </c>
      <c r="K119">
        <v>118</v>
      </c>
      <c r="L119">
        <v>33</v>
      </c>
      <c r="M119">
        <v>1</v>
      </c>
    </row>
    <row r="120" spans="1:13" x14ac:dyDescent="0.35">
      <c r="A120">
        <v>119</v>
      </c>
      <c r="B120">
        <v>108</v>
      </c>
      <c r="C120">
        <v>7</v>
      </c>
      <c r="D120">
        <v>107</v>
      </c>
      <c r="E120">
        <v>39</v>
      </c>
      <c r="F120">
        <v>1</v>
      </c>
      <c r="H120">
        <v>108</v>
      </c>
      <c r="K120">
        <v>119</v>
      </c>
      <c r="L120">
        <v>242</v>
      </c>
      <c r="M120">
        <v>1</v>
      </c>
    </row>
    <row r="121" spans="1:13" x14ac:dyDescent="0.35">
      <c r="A121">
        <v>120</v>
      </c>
      <c r="B121">
        <v>1227</v>
      </c>
      <c r="C121">
        <v>7</v>
      </c>
      <c r="D121">
        <v>120</v>
      </c>
      <c r="E121">
        <v>38</v>
      </c>
      <c r="F121">
        <v>1</v>
      </c>
      <c r="H121">
        <v>1227</v>
      </c>
      <c r="K121">
        <v>120</v>
      </c>
      <c r="L121">
        <v>93</v>
      </c>
      <c r="M121">
        <v>1</v>
      </c>
    </row>
    <row r="122" spans="1:13" x14ac:dyDescent="0.35">
      <c r="A122">
        <v>121</v>
      </c>
      <c r="B122">
        <v>1289</v>
      </c>
      <c r="C122">
        <v>7</v>
      </c>
      <c r="D122">
        <v>120</v>
      </c>
      <c r="E122">
        <v>38</v>
      </c>
      <c r="F122">
        <v>1</v>
      </c>
      <c r="H122">
        <v>1289</v>
      </c>
      <c r="K122">
        <v>121</v>
      </c>
      <c r="L122">
        <v>60</v>
      </c>
      <c r="M122">
        <v>1</v>
      </c>
    </row>
    <row r="123" spans="1:13" x14ac:dyDescent="0.35">
      <c r="A123">
        <v>122</v>
      </c>
      <c r="B123">
        <v>121</v>
      </c>
      <c r="C123">
        <v>7</v>
      </c>
      <c r="D123">
        <v>120</v>
      </c>
      <c r="E123">
        <v>38</v>
      </c>
      <c r="F123">
        <v>1</v>
      </c>
      <c r="H123">
        <v>121</v>
      </c>
      <c r="K123">
        <v>122</v>
      </c>
      <c r="L123">
        <v>199</v>
      </c>
      <c r="M123">
        <v>1</v>
      </c>
    </row>
    <row r="124" spans="1:13" x14ac:dyDescent="0.35">
      <c r="A124">
        <v>123</v>
      </c>
      <c r="B124">
        <v>1475</v>
      </c>
      <c r="C124">
        <v>7</v>
      </c>
      <c r="D124">
        <v>120</v>
      </c>
      <c r="E124">
        <v>38</v>
      </c>
      <c r="F124">
        <v>1</v>
      </c>
      <c r="H124">
        <v>1475</v>
      </c>
      <c r="K124">
        <v>123</v>
      </c>
      <c r="L124">
        <v>1446</v>
      </c>
      <c r="M124">
        <v>1</v>
      </c>
    </row>
    <row r="125" spans="1:13" x14ac:dyDescent="0.35">
      <c r="A125">
        <v>124</v>
      </c>
      <c r="B125">
        <v>225</v>
      </c>
      <c r="C125">
        <v>7</v>
      </c>
      <c r="D125">
        <v>120</v>
      </c>
      <c r="E125">
        <v>38</v>
      </c>
      <c r="F125">
        <v>1</v>
      </c>
      <c r="H125">
        <v>225</v>
      </c>
      <c r="K125">
        <v>124</v>
      </c>
      <c r="L125">
        <v>72</v>
      </c>
      <c r="M125">
        <v>1</v>
      </c>
    </row>
    <row r="126" spans="1:13" x14ac:dyDescent="0.35">
      <c r="A126">
        <v>125</v>
      </c>
      <c r="B126">
        <v>122</v>
      </c>
      <c r="C126">
        <v>7</v>
      </c>
      <c r="D126">
        <v>120</v>
      </c>
      <c r="E126">
        <v>38</v>
      </c>
      <c r="F126">
        <v>1</v>
      </c>
      <c r="H126">
        <v>122</v>
      </c>
      <c r="K126">
        <v>125</v>
      </c>
      <c r="L126">
        <v>1426</v>
      </c>
      <c r="M126">
        <v>1</v>
      </c>
    </row>
    <row r="127" spans="1:13" x14ac:dyDescent="0.35">
      <c r="A127">
        <v>126</v>
      </c>
      <c r="B127">
        <v>223</v>
      </c>
      <c r="C127">
        <v>7</v>
      </c>
      <c r="D127">
        <v>120</v>
      </c>
      <c r="E127">
        <v>38</v>
      </c>
      <c r="F127">
        <v>1</v>
      </c>
      <c r="H127">
        <v>223</v>
      </c>
      <c r="K127">
        <v>126</v>
      </c>
      <c r="L127">
        <v>246</v>
      </c>
      <c r="M127">
        <v>1</v>
      </c>
    </row>
    <row r="128" spans="1:13" x14ac:dyDescent="0.35">
      <c r="A128">
        <v>127</v>
      </c>
      <c r="B128">
        <v>103</v>
      </c>
      <c r="C128">
        <v>7</v>
      </c>
      <c r="D128">
        <v>120</v>
      </c>
      <c r="E128">
        <v>38</v>
      </c>
      <c r="F128">
        <v>1</v>
      </c>
      <c r="H128">
        <v>103</v>
      </c>
      <c r="K128">
        <v>127</v>
      </c>
      <c r="L128">
        <v>1152</v>
      </c>
      <c r="M128">
        <v>1</v>
      </c>
    </row>
    <row r="129" spans="1:13" x14ac:dyDescent="0.35">
      <c r="A129">
        <v>128</v>
      </c>
      <c r="B129">
        <v>1558</v>
      </c>
      <c r="C129">
        <v>7</v>
      </c>
      <c r="D129">
        <v>120</v>
      </c>
      <c r="E129">
        <v>38</v>
      </c>
      <c r="F129">
        <v>1</v>
      </c>
      <c r="H129">
        <v>1558</v>
      </c>
      <c r="K129">
        <v>128</v>
      </c>
      <c r="L129">
        <v>301</v>
      </c>
      <c r="M129">
        <v>1</v>
      </c>
    </row>
    <row r="130" spans="1:13" x14ac:dyDescent="0.35">
      <c r="A130">
        <v>129</v>
      </c>
      <c r="B130">
        <v>1285</v>
      </c>
      <c r="C130">
        <v>7</v>
      </c>
      <c r="D130">
        <v>120</v>
      </c>
      <c r="E130">
        <v>38</v>
      </c>
      <c r="F130">
        <v>1</v>
      </c>
      <c r="H130">
        <v>1285</v>
      </c>
      <c r="K130">
        <v>129</v>
      </c>
      <c r="L130">
        <v>108</v>
      </c>
      <c r="M130">
        <v>1</v>
      </c>
    </row>
    <row r="131" spans="1:13" x14ac:dyDescent="0.35">
      <c r="A131">
        <v>130</v>
      </c>
      <c r="B131">
        <v>140</v>
      </c>
      <c r="C131">
        <v>7</v>
      </c>
      <c r="D131">
        <v>120</v>
      </c>
      <c r="E131">
        <v>38</v>
      </c>
      <c r="F131">
        <v>1</v>
      </c>
      <c r="H131">
        <v>140</v>
      </c>
      <c r="K131">
        <v>130</v>
      </c>
      <c r="L131">
        <v>26</v>
      </c>
      <c r="M131">
        <v>1</v>
      </c>
    </row>
    <row r="132" spans="1:13" x14ac:dyDescent="0.35">
      <c r="A132">
        <v>131</v>
      </c>
      <c r="B132">
        <v>62</v>
      </c>
      <c r="C132">
        <v>7</v>
      </c>
      <c r="D132">
        <v>120</v>
      </c>
      <c r="E132">
        <v>38</v>
      </c>
      <c r="F132">
        <v>1</v>
      </c>
      <c r="H132">
        <v>62</v>
      </c>
      <c r="K132">
        <v>131</v>
      </c>
      <c r="L132">
        <v>122</v>
      </c>
      <c r="M132">
        <v>1</v>
      </c>
    </row>
    <row r="133" spans="1:13" x14ac:dyDescent="0.35">
      <c r="A133">
        <v>132</v>
      </c>
      <c r="B133">
        <v>256</v>
      </c>
      <c r="C133">
        <v>7</v>
      </c>
      <c r="D133">
        <v>132</v>
      </c>
      <c r="E133">
        <v>37</v>
      </c>
      <c r="F133">
        <v>1</v>
      </c>
      <c r="H133">
        <v>256</v>
      </c>
      <c r="K133">
        <v>132</v>
      </c>
      <c r="L133">
        <v>89</v>
      </c>
      <c r="M133">
        <v>1</v>
      </c>
    </row>
    <row r="134" spans="1:13" x14ac:dyDescent="0.35">
      <c r="A134">
        <v>133</v>
      </c>
      <c r="B134">
        <v>81</v>
      </c>
      <c r="C134">
        <v>7</v>
      </c>
      <c r="D134">
        <v>132</v>
      </c>
      <c r="E134">
        <v>37</v>
      </c>
      <c r="F134">
        <v>1</v>
      </c>
      <c r="H134">
        <v>81</v>
      </c>
      <c r="K134">
        <v>133</v>
      </c>
      <c r="L134">
        <v>67</v>
      </c>
      <c r="M134">
        <v>1</v>
      </c>
    </row>
    <row r="135" spans="1:13" x14ac:dyDescent="0.35">
      <c r="A135">
        <v>134</v>
      </c>
      <c r="B135">
        <v>77</v>
      </c>
      <c r="C135">
        <v>7</v>
      </c>
      <c r="D135">
        <v>132</v>
      </c>
      <c r="E135">
        <v>37</v>
      </c>
      <c r="F135">
        <v>1</v>
      </c>
      <c r="H135">
        <v>77</v>
      </c>
      <c r="K135">
        <v>134</v>
      </c>
      <c r="L135">
        <v>77</v>
      </c>
      <c r="M135">
        <v>1</v>
      </c>
    </row>
    <row r="136" spans="1:13" x14ac:dyDescent="0.35">
      <c r="A136">
        <v>135</v>
      </c>
      <c r="B136">
        <v>13</v>
      </c>
      <c r="C136">
        <v>7</v>
      </c>
      <c r="D136">
        <v>132</v>
      </c>
      <c r="E136">
        <v>37</v>
      </c>
      <c r="F136">
        <v>1</v>
      </c>
      <c r="H136">
        <v>13</v>
      </c>
      <c r="K136">
        <v>135</v>
      </c>
      <c r="L136">
        <v>62</v>
      </c>
      <c r="M136">
        <v>1</v>
      </c>
    </row>
    <row r="137" spans="1:13" x14ac:dyDescent="0.35">
      <c r="A137">
        <v>136</v>
      </c>
      <c r="B137">
        <v>298</v>
      </c>
      <c r="C137">
        <v>7</v>
      </c>
      <c r="D137">
        <v>132</v>
      </c>
      <c r="E137">
        <v>37</v>
      </c>
      <c r="F137">
        <v>1</v>
      </c>
      <c r="H137">
        <v>298</v>
      </c>
      <c r="K137">
        <v>136</v>
      </c>
      <c r="L137">
        <v>215</v>
      </c>
      <c r="M137">
        <v>1</v>
      </c>
    </row>
    <row r="138" spans="1:13" x14ac:dyDescent="0.35">
      <c r="A138">
        <v>137</v>
      </c>
      <c r="B138">
        <v>67</v>
      </c>
      <c r="C138">
        <v>7</v>
      </c>
      <c r="D138">
        <v>132</v>
      </c>
      <c r="E138">
        <v>37</v>
      </c>
      <c r="F138">
        <v>1</v>
      </c>
      <c r="H138">
        <v>67</v>
      </c>
      <c r="K138">
        <v>137</v>
      </c>
      <c r="L138">
        <v>1294</v>
      </c>
      <c r="M138">
        <v>1</v>
      </c>
    </row>
    <row r="139" spans="1:13" x14ac:dyDescent="0.35">
      <c r="A139">
        <v>138</v>
      </c>
      <c r="B139">
        <v>1294</v>
      </c>
      <c r="C139">
        <v>7</v>
      </c>
      <c r="D139">
        <v>132</v>
      </c>
      <c r="E139">
        <v>37</v>
      </c>
      <c r="F139">
        <v>1</v>
      </c>
      <c r="H139">
        <v>1294</v>
      </c>
      <c r="K139">
        <v>138</v>
      </c>
      <c r="L139">
        <v>121</v>
      </c>
      <c r="M139">
        <v>1</v>
      </c>
    </row>
    <row r="140" spans="1:13" x14ac:dyDescent="0.35">
      <c r="A140">
        <v>139</v>
      </c>
      <c r="B140">
        <v>189</v>
      </c>
      <c r="C140">
        <v>7</v>
      </c>
      <c r="D140">
        <v>139</v>
      </c>
      <c r="E140">
        <v>36</v>
      </c>
      <c r="F140">
        <v>1</v>
      </c>
      <c r="H140">
        <v>189</v>
      </c>
      <c r="K140">
        <v>139</v>
      </c>
      <c r="L140">
        <v>81</v>
      </c>
      <c r="M140">
        <v>1</v>
      </c>
    </row>
    <row r="141" spans="1:13" x14ac:dyDescent="0.35">
      <c r="A141">
        <v>140</v>
      </c>
      <c r="B141">
        <v>1446</v>
      </c>
      <c r="C141">
        <v>7</v>
      </c>
      <c r="D141">
        <v>139</v>
      </c>
      <c r="E141">
        <v>36</v>
      </c>
      <c r="F141">
        <v>1</v>
      </c>
      <c r="H141">
        <v>1446</v>
      </c>
      <c r="K141">
        <v>140</v>
      </c>
      <c r="L141">
        <v>296</v>
      </c>
      <c r="M141">
        <v>1</v>
      </c>
    </row>
    <row r="142" spans="1:13" x14ac:dyDescent="0.35">
      <c r="A142">
        <v>141</v>
      </c>
      <c r="B142">
        <v>318</v>
      </c>
      <c r="C142">
        <v>7</v>
      </c>
      <c r="D142">
        <v>139</v>
      </c>
      <c r="E142">
        <v>36</v>
      </c>
      <c r="F142">
        <v>1</v>
      </c>
      <c r="H142">
        <v>318</v>
      </c>
      <c r="K142">
        <v>141</v>
      </c>
      <c r="L142">
        <v>170</v>
      </c>
      <c r="M142">
        <v>1</v>
      </c>
    </row>
    <row r="143" spans="1:13" x14ac:dyDescent="0.35">
      <c r="A143">
        <v>142</v>
      </c>
      <c r="B143">
        <v>61</v>
      </c>
      <c r="C143">
        <v>7</v>
      </c>
      <c r="D143">
        <v>139</v>
      </c>
      <c r="E143">
        <v>36</v>
      </c>
      <c r="F143">
        <v>1</v>
      </c>
      <c r="H143">
        <v>61</v>
      </c>
      <c r="K143">
        <v>142</v>
      </c>
      <c r="L143">
        <v>61</v>
      </c>
      <c r="M143">
        <v>1</v>
      </c>
    </row>
    <row r="144" spans="1:13" x14ac:dyDescent="0.35">
      <c r="A144">
        <v>143</v>
      </c>
      <c r="B144">
        <v>239</v>
      </c>
      <c r="C144">
        <v>7</v>
      </c>
      <c r="D144">
        <v>139</v>
      </c>
      <c r="E144">
        <v>36</v>
      </c>
      <c r="F144">
        <v>1</v>
      </c>
      <c r="H144">
        <v>239</v>
      </c>
      <c r="K144">
        <v>143</v>
      </c>
      <c r="L144">
        <v>1558</v>
      </c>
      <c r="M144">
        <v>1</v>
      </c>
    </row>
    <row r="145" spans="1:13" x14ac:dyDescent="0.35">
      <c r="A145">
        <v>144</v>
      </c>
      <c r="B145">
        <v>246</v>
      </c>
      <c r="C145">
        <v>7</v>
      </c>
      <c r="D145">
        <v>139</v>
      </c>
      <c r="E145">
        <v>36</v>
      </c>
      <c r="F145">
        <v>1</v>
      </c>
      <c r="H145">
        <v>246</v>
      </c>
      <c r="K145">
        <v>144</v>
      </c>
      <c r="L145">
        <v>188</v>
      </c>
      <c r="M145">
        <v>1</v>
      </c>
    </row>
    <row r="146" spans="1:13" x14ac:dyDescent="0.35">
      <c r="A146">
        <v>145</v>
      </c>
      <c r="B146">
        <v>136</v>
      </c>
      <c r="C146">
        <v>7</v>
      </c>
      <c r="D146">
        <v>139</v>
      </c>
      <c r="E146">
        <v>36</v>
      </c>
      <c r="F146">
        <v>1</v>
      </c>
      <c r="H146">
        <v>136</v>
      </c>
      <c r="K146">
        <v>145</v>
      </c>
      <c r="L146">
        <v>320</v>
      </c>
      <c r="M146">
        <v>1</v>
      </c>
    </row>
    <row r="147" spans="1:13" x14ac:dyDescent="0.35">
      <c r="A147">
        <v>146</v>
      </c>
      <c r="B147">
        <v>26</v>
      </c>
      <c r="C147">
        <v>7</v>
      </c>
      <c r="D147">
        <v>139</v>
      </c>
      <c r="E147">
        <v>36</v>
      </c>
      <c r="F147">
        <v>1</v>
      </c>
      <c r="H147">
        <v>26</v>
      </c>
      <c r="K147">
        <v>146</v>
      </c>
      <c r="L147">
        <v>319</v>
      </c>
      <c r="M147">
        <v>1</v>
      </c>
    </row>
    <row r="148" spans="1:13" x14ac:dyDescent="0.35">
      <c r="A148">
        <v>147</v>
      </c>
      <c r="B148">
        <v>133</v>
      </c>
      <c r="C148">
        <v>7</v>
      </c>
      <c r="D148">
        <v>139</v>
      </c>
      <c r="E148">
        <v>36</v>
      </c>
      <c r="F148">
        <v>1</v>
      </c>
      <c r="H148">
        <v>133</v>
      </c>
      <c r="K148">
        <v>147</v>
      </c>
      <c r="L148">
        <v>318</v>
      </c>
      <c r="M148">
        <v>1</v>
      </c>
    </row>
    <row r="149" spans="1:13" x14ac:dyDescent="0.35">
      <c r="A149">
        <v>148</v>
      </c>
      <c r="B149">
        <v>181</v>
      </c>
      <c r="C149">
        <v>7</v>
      </c>
      <c r="D149">
        <v>139</v>
      </c>
      <c r="E149">
        <v>36</v>
      </c>
      <c r="F149">
        <v>1</v>
      </c>
      <c r="H149">
        <v>181</v>
      </c>
    </row>
    <row r="150" spans="1:13" x14ac:dyDescent="0.35">
      <c r="A150">
        <v>149</v>
      </c>
      <c r="B150">
        <v>1491</v>
      </c>
      <c r="C150">
        <v>7</v>
      </c>
      <c r="D150">
        <v>139</v>
      </c>
      <c r="E150">
        <v>36</v>
      </c>
      <c r="F150">
        <v>1</v>
      </c>
      <c r="H150">
        <v>1491</v>
      </c>
    </row>
    <row r="151" spans="1:13" x14ac:dyDescent="0.35">
      <c r="A151">
        <v>150</v>
      </c>
      <c r="B151">
        <v>98</v>
      </c>
      <c r="C151">
        <v>7</v>
      </c>
      <c r="D151">
        <v>150</v>
      </c>
      <c r="E151">
        <v>35</v>
      </c>
      <c r="F151">
        <v>1</v>
      </c>
      <c r="H151">
        <v>98</v>
      </c>
    </row>
    <row r="152" spans="1:13" x14ac:dyDescent="0.35">
      <c r="A152">
        <v>151</v>
      </c>
      <c r="B152">
        <v>296</v>
      </c>
      <c r="C152">
        <v>7</v>
      </c>
      <c r="D152">
        <v>150</v>
      </c>
      <c r="E152">
        <v>35</v>
      </c>
      <c r="F152">
        <v>1</v>
      </c>
      <c r="H152">
        <v>296</v>
      </c>
    </row>
    <row r="153" spans="1:13" x14ac:dyDescent="0.35">
      <c r="A153">
        <v>152</v>
      </c>
      <c r="B153">
        <v>123</v>
      </c>
      <c r="C153">
        <v>7</v>
      </c>
      <c r="D153">
        <v>150</v>
      </c>
      <c r="E153">
        <v>35</v>
      </c>
      <c r="F153">
        <v>1</v>
      </c>
      <c r="H153">
        <v>123</v>
      </c>
    </row>
    <row r="154" spans="1:13" x14ac:dyDescent="0.35">
      <c r="A154">
        <v>153</v>
      </c>
      <c r="B154">
        <v>301</v>
      </c>
      <c r="C154">
        <v>7</v>
      </c>
      <c r="D154">
        <v>150</v>
      </c>
      <c r="E154">
        <v>35</v>
      </c>
      <c r="F154">
        <v>1</v>
      </c>
      <c r="H154">
        <v>301</v>
      </c>
    </row>
    <row r="155" spans="1:13" x14ac:dyDescent="0.35">
      <c r="A155">
        <v>154</v>
      </c>
      <c r="B155">
        <v>200</v>
      </c>
      <c r="C155">
        <v>7</v>
      </c>
      <c r="D155">
        <v>154</v>
      </c>
      <c r="E155">
        <v>34</v>
      </c>
      <c r="F155">
        <v>1</v>
      </c>
      <c r="H155">
        <v>200</v>
      </c>
    </row>
    <row r="156" spans="1:13" x14ac:dyDescent="0.35">
      <c r="A156">
        <v>155</v>
      </c>
      <c r="B156">
        <v>69</v>
      </c>
      <c r="C156">
        <v>7</v>
      </c>
      <c r="D156">
        <v>154</v>
      </c>
      <c r="E156">
        <v>34</v>
      </c>
      <c r="F156">
        <v>1</v>
      </c>
      <c r="H156">
        <v>69</v>
      </c>
    </row>
    <row r="157" spans="1:13" x14ac:dyDescent="0.35">
      <c r="A157">
        <v>156</v>
      </c>
      <c r="B157">
        <v>29</v>
      </c>
      <c r="C157">
        <v>7</v>
      </c>
      <c r="D157">
        <v>154</v>
      </c>
      <c r="E157">
        <v>34</v>
      </c>
      <c r="F157">
        <v>1</v>
      </c>
      <c r="H157">
        <v>29</v>
      </c>
    </row>
    <row r="158" spans="1:13" x14ac:dyDescent="0.35">
      <c r="A158">
        <v>157</v>
      </c>
      <c r="B158">
        <v>224</v>
      </c>
      <c r="C158">
        <v>7</v>
      </c>
      <c r="D158">
        <v>157</v>
      </c>
      <c r="E158">
        <v>33</v>
      </c>
      <c r="F158">
        <v>1</v>
      </c>
      <c r="H158">
        <v>224</v>
      </c>
    </row>
    <row r="159" spans="1:13" x14ac:dyDescent="0.35">
      <c r="A159">
        <v>158</v>
      </c>
      <c r="B159">
        <v>135</v>
      </c>
      <c r="C159">
        <v>7</v>
      </c>
      <c r="D159">
        <v>158</v>
      </c>
      <c r="E159">
        <v>32</v>
      </c>
      <c r="F159">
        <v>1</v>
      </c>
      <c r="H159">
        <v>135</v>
      </c>
    </row>
    <row r="160" spans="1:13" x14ac:dyDescent="0.35">
      <c r="A160">
        <v>159</v>
      </c>
      <c r="B160">
        <v>9</v>
      </c>
      <c r="C160">
        <v>7</v>
      </c>
      <c r="D160">
        <v>158</v>
      </c>
      <c r="E160">
        <v>32</v>
      </c>
      <c r="F160">
        <v>1</v>
      </c>
      <c r="H160">
        <v>9</v>
      </c>
    </row>
    <row r="161" spans="1:8" x14ac:dyDescent="0.35">
      <c r="A161">
        <v>160</v>
      </c>
      <c r="B161">
        <v>1329</v>
      </c>
      <c r="C161">
        <v>7</v>
      </c>
      <c r="D161">
        <v>158</v>
      </c>
      <c r="E161">
        <v>32</v>
      </c>
      <c r="F161">
        <v>1</v>
      </c>
      <c r="H161">
        <v>1329</v>
      </c>
    </row>
    <row r="162" spans="1:8" x14ac:dyDescent="0.35">
      <c r="A162">
        <v>161</v>
      </c>
      <c r="B162">
        <v>320</v>
      </c>
      <c r="C162">
        <v>7</v>
      </c>
      <c r="D162">
        <v>158</v>
      </c>
      <c r="E162">
        <v>32</v>
      </c>
      <c r="F162">
        <v>1</v>
      </c>
      <c r="H162">
        <v>320</v>
      </c>
    </row>
    <row r="163" spans="1:8" x14ac:dyDescent="0.35">
      <c r="A163">
        <v>162</v>
      </c>
      <c r="B163">
        <v>63</v>
      </c>
      <c r="C163">
        <v>7</v>
      </c>
      <c r="D163">
        <v>158</v>
      </c>
      <c r="E163">
        <v>32</v>
      </c>
      <c r="F163">
        <v>1</v>
      </c>
      <c r="H163">
        <v>63</v>
      </c>
    </row>
    <row r="164" spans="1:8" x14ac:dyDescent="0.35">
      <c r="A164">
        <v>163</v>
      </c>
      <c r="B164">
        <v>132</v>
      </c>
      <c r="C164">
        <v>7</v>
      </c>
      <c r="D164">
        <v>158</v>
      </c>
      <c r="E164">
        <v>32</v>
      </c>
      <c r="F164">
        <v>1</v>
      </c>
      <c r="H164">
        <v>132</v>
      </c>
    </row>
    <row r="165" spans="1:8" x14ac:dyDescent="0.35">
      <c r="A165">
        <v>164</v>
      </c>
      <c r="B165">
        <v>1518</v>
      </c>
      <c r="C165">
        <v>7</v>
      </c>
      <c r="D165">
        <v>158</v>
      </c>
      <c r="E165">
        <v>32</v>
      </c>
      <c r="F165">
        <v>1</v>
      </c>
      <c r="H165">
        <v>1518</v>
      </c>
    </row>
    <row r="166" spans="1:8" x14ac:dyDescent="0.35">
      <c r="A166">
        <v>165</v>
      </c>
      <c r="B166">
        <v>1515</v>
      </c>
      <c r="C166">
        <v>7</v>
      </c>
      <c r="D166">
        <v>158</v>
      </c>
      <c r="E166">
        <v>32</v>
      </c>
      <c r="F166">
        <v>1</v>
      </c>
      <c r="H166">
        <v>1515</v>
      </c>
    </row>
    <row r="167" spans="1:8" x14ac:dyDescent="0.35">
      <c r="A167">
        <v>166</v>
      </c>
      <c r="B167">
        <v>1520</v>
      </c>
      <c r="C167">
        <v>7</v>
      </c>
      <c r="D167">
        <v>158</v>
      </c>
      <c r="E167">
        <v>32</v>
      </c>
      <c r="F167">
        <v>1</v>
      </c>
      <c r="H167">
        <v>1520</v>
      </c>
    </row>
    <row r="168" spans="1:8" x14ac:dyDescent="0.35">
      <c r="A168">
        <v>167</v>
      </c>
      <c r="B168">
        <v>3177</v>
      </c>
      <c r="C168">
        <v>7</v>
      </c>
      <c r="D168">
        <v>158</v>
      </c>
      <c r="E168">
        <v>32</v>
      </c>
      <c r="F168">
        <v>1</v>
      </c>
      <c r="H168">
        <v>3177</v>
      </c>
    </row>
    <row r="169" spans="1:8" x14ac:dyDescent="0.35">
      <c r="A169">
        <v>168</v>
      </c>
      <c r="B169">
        <v>297</v>
      </c>
      <c r="C169">
        <v>7</v>
      </c>
      <c r="D169">
        <v>158</v>
      </c>
      <c r="E169">
        <v>32</v>
      </c>
      <c r="F169">
        <v>1</v>
      </c>
      <c r="H169">
        <v>297</v>
      </c>
    </row>
    <row r="170" spans="1:8" x14ac:dyDescent="0.35">
      <c r="A170">
        <v>169</v>
      </c>
      <c r="B170">
        <v>182</v>
      </c>
      <c r="C170">
        <v>7</v>
      </c>
      <c r="D170">
        <v>169</v>
      </c>
      <c r="E170">
        <v>31</v>
      </c>
      <c r="F170">
        <v>1</v>
      </c>
      <c r="H170">
        <v>182</v>
      </c>
    </row>
    <row r="171" spans="1:8" x14ac:dyDescent="0.35">
      <c r="A171">
        <v>170</v>
      </c>
      <c r="B171">
        <v>1324</v>
      </c>
      <c r="C171">
        <v>7</v>
      </c>
      <c r="D171">
        <v>169</v>
      </c>
      <c r="E171">
        <v>31</v>
      </c>
      <c r="F171">
        <v>1</v>
      </c>
      <c r="H171">
        <v>1324</v>
      </c>
    </row>
    <row r="172" spans="1:8" x14ac:dyDescent="0.35">
      <c r="A172">
        <v>171</v>
      </c>
      <c r="B172">
        <v>188</v>
      </c>
      <c r="C172">
        <v>7</v>
      </c>
      <c r="D172">
        <v>169</v>
      </c>
      <c r="E172">
        <v>31</v>
      </c>
      <c r="F172">
        <v>1</v>
      </c>
      <c r="H172">
        <v>188</v>
      </c>
    </row>
    <row r="173" spans="1:8" x14ac:dyDescent="0.35">
      <c r="A173">
        <v>172</v>
      </c>
      <c r="B173">
        <v>218</v>
      </c>
      <c r="C173">
        <v>7</v>
      </c>
      <c r="D173">
        <v>172</v>
      </c>
      <c r="E173">
        <v>30</v>
      </c>
      <c r="F173">
        <v>1</v>
      </c>
      <c r="H173">
        <v>218</v>
      </c>
    </row>
    <row r="174" spans="1:8" x14ac:dyDescent="0.35">
      <c r="A174">
        <v>173</v>
      </c>
      <c r="B174">
        <v>1490</v>
      </c>
      <c r="C174">
        <v>7</v>
      </c>
      <c r="D174">
        <v>172</v>
      </c>
      <c r="E174">
        <v>30</v>
      </c>
      <c r="F174">
        <v>1</v>
      </c>
      <c r="H174">
        <v>1490</v>
      </c>
    </row>
    <row r="175" spans="1:8" x14ac:dyDescent="0.35">
      <c r="A175">
        <v>174</v>
      </c>
      <c r="B175">
        <v>1438</v>
      </c>
      <c r="C175">
        <v>7</v>
      </c>
      <c r="D175">
        <v>174</v>
      </c>
      <c r="E175">
        <v>28</v>
      </c>
      <c r="F175">
        <v>1</v>
      </c>
      <c r="H175">
        <v>1438</v>
      </c>
    </row>
    <row r="176" spans="1:8" x14ac:dyDescent="0.35">
      <c r="A176">
        <v>175</v>
      </c>
      <c r="B176">
        <v>319</v>
      </c>
      <c r="C176">
        <v>7</v>
      </c>
      <c r="D176">
        <v>175</v>
      </c>
      <c r="E176">
        <v>26</v>
      </c>
      <c r="F176">
        <v>1</v>
      </c>
      <c r="H176">
        <v>319</v>
      </c>
    </row>
    <row r="177" spans="4:8" x14ac:dyDescent="0.35">
      <c r="D177">
        <v>0</v>
      </c>
      <c r="E177" t="e">
        <v>#N/A</v>
      </c>
      <c r="F177">
        <v>1</v>
      </c>
      <c r="H177" t="e">
        <v>#VALUE!</v>
      </c>
    </row>
    <row r="178" spans="4:8" x14ac:dyDescent="0.35">
      <c r="D178">
        <v>0</v>
      </c>
      <c r="E178" t="e">
        <v>#N/A</v>
      </c>
      <c r="F178">
        <v>1</v>
      </c>
      <c r="H178" t="e">
        <v>#VALUE!</v>
      </c>
    </row>
    <row r="179" spans="4:8" x14ac:dyDescent="0.35">
      <c r="D179">
        <v>0</v>
      </c>
      <c r="E179" t="e">
        <v>#N/A</v>
      </c>
      <c r="F179">
        <v>1</v>
      </c>
      <c r="H179" t="e">
        <v>#VALUE!</v>
      </c>
    </row>
    <row r="180" spans="4:8" x14ac:dyDescent="0.35">
      <c r="D180">
        <v>0</v>
      </c>
      <c r="E180" t="e">
        <v>#N/A</v>
      </c>
      <c r="F180">
        <v>1</v>
      </c>
      <c r="H180" t="e">
        <v>#VALUE!</v>
      </c>
    </row>
    <row r="181" spans="4:8" x14ac:dyDescent="0.35">
      <c r="D181">
        <v>0</v>
      </c>
      <c r="E181" t="e">
        <v>#N/A</v>
      </c>
      <c r="F181">
        <v>1</v>
      </c>
      <c r="H181" t="e">
        <v>#VALUE!</v>
      </c>
    </row>
    <row r="182" spans="4:8" x14ac:dyDescent="0.35">
      <c r="D182">
        <v>0</v>
      </c>
      <c r="E182" t="e">
        <v>#N/A</v>
      </c>
      <c r="F182">
        <v>1</v>
      </c>
      <c r="H182" t="e">
        <v>#VALUE!</v>
      </c>
    </row>
    <row r="183" spans="4:8" x14ac:dyDescent="0.35">
      <c r="D183">
        <v>0</v>
      </c>
      <c r="E183" t="e">
        <v>#N/A</v>
      </c>
      <c r="F183">
        <v>1</v>
      </c>
      <c r="H183" t="e">
        <v>#VALUE!</v>
      </c>
    </row>
    <row r="184" spans="4:8" x14ac:dyDescent="0.35">
      <c r="D184">
        <v>0</v>
      </c>
      <c r="E184" t="e">
        <v>#N/A</v>
      </c>
      <c r="F184">
        <v>1</v>
      </c>
      <c r="H184" t="e">
        <v>#VALUE!</v>
      </c>
    </row>
    <row r="185" spans="4:8" x14ac:dyDescent="0.35">
      <c r="D185">
        <v>0</v>
      </c>
      <c r="E185" t="e">
        <v>#N/A</v>
      </c>
      <c r="F185">
        <v>1</v>
      </c>
      <c r="H185" t="e">
        <v>#VALUE!</v>
      </c>
    </row>
    <row r="186" spans="4:8" x14ac:dyDescent="0.35">
      <c r="D186">
        <v>0</v>
      </c>
      <c r="E186" t="e">
        <v>#N/A</v>
      </c>
      <c r="F186">
        <v>1</v>
      </c>
      <c r="H186" t="e">
        <v>#VALUE!</v>
      </c>
    </row>
    <row r="187" spans="4:8" x14ac:dyDescent="0.35">
      <c r="D187">
        <v>0</v>
      </c>
      <c r="E187" t="e">
        <v>#N/A</v>
      </c>
      <c r="F187">
        <v>1</v>
      </c>
      <c r="H187" t="e">
        <v>#VALUE!</v>
      </c>
    </row>
    <row r="188" spans="4:8" x14ac:dyDescent="0.35">
      <c r="D188">
        <v>0</v>
      </c>
      <c r="E188" t="e">
        <v>#N/A</v>
      </c>
      <c r="F188">
        <v>1</v>
      </c>
      <c r="H188" t="e">
        <v>#VALUE!</v>
      </c>
    </row>
    <row r="189" spans="4:8" x14ac:dyDescent="0.35">
      <c r="D189">
        <v>0</v>
      </c>
      <c r="E189" t="e">
        <v>#N/A</v>
      </c>
      <c r="F189">
        <v>1</v>
      </c>
      <c r="H189" t="e">
        <v>#VALUE!</v>
      </c>
    </row>
    <row r="190" spans="4:8" x14ac:dyDescent="0.35">
      <c r="D190">
        <v>0</v>
      </c>
      <c r="E190" t="e">
        <v>#N/A</v>
      </c>
      <c r="F190">
        <v>1</v>
      </c>
      <c r="H190" t="e">
        <v>#VALUE!</v>
      </c>
    </row>
    <row r="191" spans="4:8" x14ac:dyDescent="0.35">
      <c r="D191">
        <v>0</v>
      </c>
      <c r="E191" t="e">
        <v>#N/A</v>
      </c>
      <c r="F191">
        <v>1</v>
      </c>
      <c r="H191" t="e">
        <v>#VALUE!</v>
      </c>
    </row>
    <row r="192" spans="4:8" x14ac:dyDescent="0.35">
      <c r="D192">
        <v>0</v>
      </c>
      <c r="E192" t="e">
        <v>#N/A</v>
      </c>
      <c r="F192">
        <v>1</v>
      </c>
      <c r="H192" t="e">
        <v>#VALUE!</v>
      </c>
    </row>
    <row r="193" spans="4:8" x14ac:dyDescent="0.35">
      <c r="D193">
        <v>0</v>
      </c>
      <c r="E193" t="e">
        <v>#N/A</v>
      </c>
      <c r="F193">
        <v>1</v>
      </c>
      <c r="H193" t="e">
        <v>#VALUE!</v>
      </c>
    </row>
    <row r="194" spans="4:8" x14ac:dyDescent="0.35">
      <c r="D194">
        <v>0</v>
      </c>
      <c r="E194" t="e">
        <v>#N/A</v>
      </c>
      <c r="F194">
        <v>1</v>
      </c>
      <c r="H194" t="e">
        <v>#VALUE!</v>
      </c>
    </row>
    <row r="195" spans="4:8" x14ac:dyDescent="0.35">
      <c r="D195">
        <v>0</v>
      </c>
      <c r="E195" t="e">
        <v>#N/A</v>
      </c>
      <c r="F195">
        <v>1</v>
      </c>
      <c r="H195" t="e">
        <v>#VALUE!</v>
      </c>
    </row>
    <row r="196" spans="4:8" x14ac:dyDescent="0.35">
      <c r="D196">
        <v>0</v>
      </c>
      <c r="E196" t="e">
        <v>#N/A</v>
      </c>
      <c r="F196">
        <v>1</v>
      </c>
      <c r="H196" t="e">
        <v>#VALUE!</v>
      </c>
    </row>
    <row r="197" spans="4:8" x14ac:dyDescent="0.35">
      <c r="D197">
        <v>0</v>
      </c>
      <c r="E197" t="e">
        <v>#N/A</v>
      </c>
      <c r="F197">
        <v>1</v>
      </c>
      <c r="H197" t="e">
        <v>#VALUE!</v>
      </c>
    </row>
    <row r="198" spans="4:8" x14ac:dyDescent="0.35">
      <c r="D198">
        <v>0</v>
      </c>
      <c r="E198" t="e">
        <v>#N/A</v>
      </c>
      <c r="F198">
        <v>1</v>
      </c>
      <c r="H198" t="e">
        <v>#VALUE!</v>
      </c>
    </row>
    <row r="199" spans="4:8" x14ac:dyDescent="0.35">
      <c r="D199">
        <v>0</v>
      </c>
      <c r="E199" t="e">
        <v>#N/A</v>
      </c>
      <c r="F199">
        <v>1</v>
      </c>
      <c r="H199" t="e">
        <v>#VALUE!</v>
      </c>
    </row>
    <row r="200" spans="4:8" x14ac:dyDescent="0.35">
      <c r="D200">
        <v>0</v>
      </c>
      <c r="E200" t="e">
        <v>#N/A</v>
      </c>
      <c r="F200">
        <v>1</v>
      </c>
      <c r="H200" t="e">
        <v>#VALUE!</v>
      </c>
    </row>
    <row r="201" spans="4:8" x14ac:dyDescent="0.35">
      <c r="D201">
        <v>0</v>
      </c>
      <c r="E201" t="e">
        <v>#N/A</v>
      </c>
      <c r="F201">
        <v>1</v>
      </c>
      <c r="H201" t="e">
        <v>#VALUE!</v>
      </c>
    </row>
    <row r="202" spans="4:8" x14ac:dyDescent="0.35">
      <c r="D202">
        <v>0</v>
      </c>
      <c r="E202" t="e">
        <v>#N/A</v>
      </c>
      <c r="F202">
        <v>1</v>
      </c>
      <c r="H202" t="e">
        <v>#VALUE!</v>
      </c>
    </row>
    <row r="203" spans="4:8" x14ac:dyDescent="0.35">
      <c r="D203">
        <v>0</v>
      </c>
      <c r="E203" t="e">
        <v>#N/A</v>
      </c>
      <c r="F203">
        <v>1</v>
      </c>
      <c r="H203" t="e">
        <v>#VALUE!</v>
      </c>
    </row>
    <row r="204" spans="4:8" x14ac:dyDescent="0.35">
      <c r="D204">
        <v>0</v>
      </c>
      <c r="E204" t="e">
        <v>#N/A</v>
      </c>
      <c r="F204">
        <v>1</v>
      </c>
      <c r="H204" t="e">
        <v>#VALUE!</v>
      </c>
    </row>
    <row r="205" spans="4:8" x14ac:dyDescent="0.35">
      <c r="D205">
        <v>0</v>
      </c>
      <c r="E205" t="e">
        <v>#N/A</v>
      </c>
      <c r="F205">
        <v>1</v>
      </c>
      <c r="H205" t="e">
        <v>#VALUE!</v>
      </c>
    </row>
    <row r="206" spans="4:8" x14ac:dyDescent="0.35">
      <c r="D206">
        <v>0</v>
      </c>
      <c r="E206" t="e">
        <v>#N/A</v>
      </c>
      <c r="F206">
        <v>1</v>
      </c>
      <c r="H206" t="e">
        <v>#VALUE!</v>
      </c>
    </row>
    <row r="207" spans="4:8" x14ac:dyDescent="0.35">
      <c r="D207">
        <v>0</v>
      </c>
      <c r="E207" t="e">
        <v>#N/A</v>
      </c>
      <c r="F207">
        <v>1</v>
      </c>
      <c r="H207" t="e">
        <v>#VALUE!</v>
      </c>
    </row>
    <row r="208" spans="4:8" x14ac:dyDescent="0.35">
      <c r="D208">
        <v>0</v>
      </c>
      <c r="E208" t="e">
        <v>#N/A</v>
      </c>
      <c r="F208">
        <v>1</v>
      </c>
      <c r="H208" t="e">
        <v>#VALUE!</v>
      </c>
    </row>
    <row r="209" spans="4:8" x14ac:dyDescent="0.35">
      <c r="D209">
        <v>0</v>
      </c>
      <c r="E209" t="e">
        <v>#N/A</v>
      </c>
      <c r="F209">
        <v>1</v>
      </c>
      <c r="H209" t="e">
        <v>#VALUE!</v>
      </c>
    </row>
    <row r="210" spans="4:8" x14ac:dyDescent="0.35">
      <c r="D210">
        <v>0</v>
      </c>
      <c r="E210" t="e">
        <v>#N/A</v>
      </c>
      <c r="F210">
        <v>1</v>
      </c>
      <c r="H210" t="e">
        <v>#VALUE!</v>
      </c>
    </row>
    <row r="211" spans="4:8" x14ac:dyDescent="0.35">
      <c r="D211">
        <v>0</v>
      </c>
      <c r="E211" t="e">
        <v>#N/A</v>
      </c>
      <c r="F211">
        <v>1</v>
      </c>
      <c r="H211" t="e">
        <v>#VALUE!</v>
      </c>
    </row>
    <row r="212" spans="4:8" x14ac:dyDescent="0.35">
      <c r="D212">
        <v>0</v>
      </c>
      <c r="E212" t="e">
        <v>#N/A</v>
      </c>
      <c r="F212">
        <v>1</v>
      </c>
      <c r="H212" t="e">
        <v>#VALUE!</v>
      </c>
    </row>
    <row r="213" spans="4:8" x14ac:dyDescent="0.35">
      <c r="D213">
        <v>0</v>
      </c>
      <c r="E213" t="e">
        <v>#N/A</v>
      </c>
      <c r="F213">
        <v>1</v>
      </c>
      <c r="H213" t="e">
        <v>#VALUE!</v>
      </c>
    </row>
    <row r="214" spans="4:8" x14ac:dyDescent="0.35">
      <c r="D214">
        <v>0</v>
      </c>
      <c r="E214" t="e">
        <v>#N/A</v>
      </c>
      <c r="F214">
        <v>1</v>
      </c>
      <c r="H214" t="e">
        <v>#VALUE!</v>
      </c>
    </row>
    <row r="215" spans="4:8" x14ac:dyDescent="0.35">
      <c r="D215">
        <v>0</v>
      </c>
      <c r="E215" t="e">
        <v>#N/A</v>
      </c>
      <c r="F215">
        <v>1</v>
      </c>
      <c r="H215" t="e">
        <v>#VALUE!</v>
      </c>
    </row>
    <row r="216" spans="4:8" x14ac:dyDescent="0.35">
      <c r="D216">
        <v>0</v>
      </c>
      <c r="E216" t="e">
        <v>#N/A</v>
      </c>
      <c r="F216">
        <v>1</v>
      </c>
      <c r="H216" t="e">
        <v>#VALUE!</v>
      </c>
    </row>
    <row r="217" spans="4:8" x14ac:dyDescent="0.35">
      <c r="D217">
        <v>0</v>
      </c>
      <c r="E217" t="e">
        <v>#N/A</v>
      </c>
      <c r="F217">
        <v>1</v>
      </c>
      <c r="H217" t="e">
        <v>#VALUE!</v>
      </c>
    </row>
    <row r="218" spans="4:8" x14ac:dyDescent="0.35">
      <c r="D218">
        <v>0</v>
      </c>
      <c r="E218" t="e">
        <v>#N/A</v>
      </c>
      <c r="F218">
        <v>1</v>
      </c>
      <c r="H218" t="e">
        <v>#VALUE!</v>
      </c>
    </row>
    <row r="219" spans="4:8" x14ac:dyDescent="0.35">
      <c r="D219">
        <v>0</v>
      </c>
      <c r="E219" t="e">
        <v>#N/A</v>
      </c>
      <c r="F219">
        <v>1</v>
      </c>
      <c r="H219" t="e">
        <v>#VALUE!</v>
      </c>
    </row>
    <row r="220" spans="4:8" x14ac:dyDescent="0.35">
      <c r="D220">
        <v>0</v>
      </c>
      <c r="E220" t="e">
        <v>#N/A</v>
      </c>
      <c r="F220">
        <v>1</v>
      </c>
      <c r="H220" t="e">
        <v>#VALUE!</v>
      </c>
    </row>
    <row r="221" spans="4:8" x14ac:dyDescent="0.35">
      <c r="D221">
        <v>0</v>
      </c>
      <c r="E221" t="e">
        <v>#N/A</v>
      </c>
      <c r="F221">
        <v>1</v>
      </c>
      <c r="H221" t="e">
        <v>#VALUE!</v>
      </c>
    </row>
    <row r="222" spans="4:8" x14ac:dyDescent="0.35">
      <c r="D222">
        <v>0</v>
      </c>
      <c r="E222" t="e">
        <v>#N/A</v>
      </c>
      <c r="F222">
        <v>1</v>
      </c>
      <c r="H222" t="e">
        <v>#VALUE!</v>
      </c>
    </row>
    <row r="223" spans="4:8" x14ac:dyDescent="0.35">
      <c r="D223">
        <v>0</v>
      </c>
      <c r="E223" t="e">
        <v>#N/A</v>
      </c>
      <c r="F223">
        <v>1</v>
      </c>
      <c r="H223" t="e">
        <v>#VALUE!</v>
      </c>
    </row>
    <row r="224" spans="4:8" x14ac:dyDescent="0.35">
      <c r="D224">
        <v>0</v>
      </c>
      <c r="E224" t="e">
        <v>#N/A</v>
      </c>
      <c r="F224">
        <v>1</v>
      </c>
      <c r="H224" t="e">
        <v>#VALUE!</v>
      </c>
    </row>
    <row r="225" spans="4:8" x14ac:dyDescent="0.35">
      <c r="D225">
        <v>0</v>
      </c>
      <c r="E225" t="e">
        <v>#N/A</v>
      </c>
      <c r="F225">
        <v>1</v>
      </c>
      <c r="H225" t="e">
        <v>#VALUE!</v>
      </c>
    </row>
    <row r="226" spans="4:8" x14ac:dyDescent="0.35">
      <c r="D226">
        <v>0</v>
      </c>
      <c r="E226" t="e">
        <v>#N/A</v>
      </c>
      <c r="F226">
        <v>1</v>
      </c>
      <c r="H226" t="e">
        <v>#VALUE!</v>
      </c>
    </row>
    <row r="227" spans="4:8" x14ac:dyDescent="0.35">
      <c r="D227">
        <v>0</v>
      </c>
      <c r="E227" t="e">
        <v>#N/A</v>
      </c>
      <c r="F227">
        <v>1</v>
      </c>
      <c r="H227" t="e">
        <v>#VALUE!</v>
      </c>
    </row>
    <row r="228" spans="4:8" x14ac:dyDescent="0.35">
      <c r="D228">
        <v>0</v>
      </c>
      <c r="E228" t="e">
        <v>#N/A</v>
      </c>
      <c r="F228">
        <v>1</v>
      </c>
      <c r="H228" t="e">
        <v>#VALUE!</v>
      </c>
    </row>
    <row r="229" spans="4:8" x14ac:dyDescent="0.35">
      <c r="D229">
        <v>0</v>
      </c>
      <c r="E229" t="e">
        <v>#N/A</v>
      </c>
      <c r="F229">
        <v>1</v>
      </c>
      <c r="H229" t="e">
        <v>#VALUE!</v>
      </c>
    </row>
    <row r="230" spans="4:8" x14ac:dyDescent="0.35">
      <c r="D230">
        <v>0</v>
      </c>
      <c r="E230" t="e">
        <v>#N/A</v>
      </c>
      <c r="F230">
        <v>1</v>
      </c>
      <c r="H230" t="e">
        <v>#VALUE!</v>
      </c>
    </row>
    <row r="231" spans="4:8" x14ac:dyDescent="0.35">
      <c r="D231">
        <v>0</v>
      </c>
      <c r="E231" t="e">
        <v>#N/A</v>
      </c>
      <c r="F231">
        <v>1</v>
      </c>
    </row>
    <row r="232" spans="4:8" x14ac:dyDescent="0.35">
      <c r="D232">
        <v>0</v>
      </c>
      <c r="E232" t="e">
        <v>#N/A</v>
      </c>
      <c r="F232">
        <v>1</v>
      </c>
    </row>
    <row r="233" spans="4:8" x14ac:dyDescent="0.35">
      <c r="D233">
        <v>0</v>
      </c>
      <c r="E233" t="e">
        <v>#N/A</v>
      </c>
      <c r="F233">
        <v>1</v>
      </c>
    </row>
    <row r="234" spans="4:8" x14ac:dyDescent="0.35">
      <c r="D234">
        <v>0</v>
      </c>
      <c r="E234" t="e">
        <v>#N/A</v>
      </c>
      <c r="F234">
        <v>1</v>
      </c>
    </row>
    <row r="235" spans="4:8" x14ac:dyDescent="0.35">
      <c r="D235">
        <v>0</v>
      </c>
      <c r="E235" t="e">
        <v>#N/A</v>
      </c>
      <c r="F235">
        <v>1</v>
      </c>
    </row>
    <row r="236" spans="4:8" x14ac:dyDescent="0.35">
      <c r="D236">
        <v>0</v>
      </c>
      <c r="E236" t="e">
        <v>#N/A</v>
      </c>
      <c r="F236">
        <v>1</v>
      </c>
    </row>
    <row r="237" spans="4:8" x14ac:dyDescent="0.35">
      <c r="D237">
        <v>0</v>
      </c>
      <c r="E237" t="e">
        <v>#N/A</v>
      </c>
      <c r="F237">
        <v>1</v>
      </c>
    </row>
    <row r="238" spans="4:8" x14ac:dyDescent="0.35">
      <c r="D238">
        <v>0</v>
      </c>
      <c r="E238" t="e">
        <v>#N/A</v>
      </c>
      <c r="F238">
        <v>1</v>
      </c>
    </row>
    <row r="239" spans="4:8" x14ac:dyDescent="0.35">
      <c r="D239">
        <v>0</v>
      </c>
      <c r="E239" t="e">
        <v>#N/A</v>
      </c>
      <c r="F239">
        <v>1</v>
      </c>
    </row>
    <row r="240" spans="4:8" x14ac:dyDescent="0.35">
      <c r="D240">
        <v>0</v>
      </c>
      <c r="E240" t="e">
        <v>#N/A</v>
      </c>
      <c r="F240">
        <v>1</v>
      </c>
    </row>
    <row r="241" spans="4:6" x14ac:dyDescent="0.35">
      <c r="D241">
        <v>0</v>
      </c>
      <c r="E241" t="e">
        <v>#N/A</v>
      </c>
      <c r="F241">
        <v>1</v>
      </c>
    </row>
    <row r="242" spans="4:6" x14ac:dyDescent="0.35">
      <c r="D242">
        <v>0</v>
      </c>
      <c r="E242" t="e">
        <v>#N/A</v>
      </c>
      <c r="F242">
        <v>1</v>
      </c>
    </row>
    <row r="243" spans="4:6" x14ac:dyDescent="0.35">
      <c r="D243">
        <v>0</v>
      </c>
      <c r="E243" t="e">
        <v>#N/A</v>
      </c>
      <c r="F243">
        <v>1</v>
      </c>
    </row>
    <row r="244" spans="4:6" x14ac:dyDescent="0.35">
      <c r="D244">
        <v>0</v>
      </c>
      <c r="E244" t="e">
        <v>#N/A</v>
      </c>
      <c r="F244">
        <v>1</v>
      </c>
    </row>
    <row r="245" spans="4:6" x14ac:dyDescent="0.35">
      <c r="D245">
        <v>0</v>
      </c>
      <c r="E245" t="e">
        <v>#N/A</v>
      </c>
      <c r="F245">
        <v>1</v>
      </c>
    </row>
    <row r="246" spans="4:6" x14ac:dyDescent="0.35">
      <c r="D246">
        <v>0</v>
      </c>
      <c r="E246" t="e">
        <v>#N/A</v>
      </c>
      <c r="F246">
        <v>1</v>
      </c>
    </row>
    <row r="247" spans="4:6" x14ac:dyDescent="0.35">
      <c r="D247">
        <v>0</v>
      </c>
      <c r="E247" t="e">
        <v>#N/A</v>
      </c>
      <c r="F247">
        <v>1</v>
      </c>
    </row>
    <row r="248" spans="4:6" x14ac:dyDescent="0.35">
      <c r="D248">
        <v>0</v>
      </c>
      <c r="E248" t="e">
        <v>#N/A</v>
      </c>
      <c r="F248">
        <v>1</v>
      </c>
    </row>
    <row r="249" spans="4:6" x14ac:dyDescent="0.35">
      <c r="D249">
        <v>0</v>
      </c>
      <c r="E249" t="e">
        <v>#N/A</v>
      </c>
      <c r="F249">
        <v>1</v>
      </c>
    </row>
    <row r="250" spans="4:6" x14ac:dyDescent="0.35">
      <c r="D250">
        <v>0</v>
      </c>
      <c r="E250" t="e">
        <v>#N/A</v>
      </c>
      <c r="F250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97E74-7C1C-4F74-AE4E-9F09AF7B1DFF}">
  <sheetPr>
    <tabColor theme="5" tint="0.59999389629810485"/>
  </sheetPr>
  <dimension ref="A2:Q6"/>
  <sheetViews>
    <sheetView workbookViewId="0"/>
  </sheetViews>
  <sheetFormatPr defaultRowHeight="14.5" outlineLevelCol="1" x14ac:dyDescent="0.35"/>
  <cols>
    <col min="1" max="4" width="8.81640625" style="53" customWidth="1" outlineLevel="1"/>
    <col min="5" max="5" width="8.81640625" customWidth="1" outlineLevel="1"/>
    <col min="6" max="6" width="14.26953125" bestFit="1" customWidth="1"/>
    <col min="7" max="7" width="7.81640625" bestFit="1" customWidth="1"/>
    <col min="8" max="8" width="8.1796875" bestFit="1" customWidth="1"/>
    <col min="9" max="9" width="14" bestFit="1" customWidth="1"/>
    <col min="10" max="10" width="10.26953125" bestFit="1" customWidth="1"/>
  </cols>
  <sheetData>
    <row r="2" spans="1:17" x14ac:dyDescent="0.35">
      <c r="F2" t="s">
        <v>358</v>
      </c>
      <c r="M2" t="s">
        <v>359</v>
      </c>
    </row>
    <row r="5" spans="1:17" s="1" customFormat="1" x14ac:dyDescent="0.35">
      <c r="A5" s="94" t="s">
        <v>360</v>
      </c>
      <c r="B5" s="94" t="s">
        <v>361</v>
      </c>
      <c r="C5" s="94" t="s">
        <v>362</v>
      </c>
      <c r="D5" s="94" t="s">
        <v>363</v>
      </c>
      <c r="F5" s="1" t="s">
        <v>364</v>
      </c>
      <c r="G5" s="1" t="s">
        <v>66</v>
      </c>
      <c r="H5" s="1" t="s">
        <v>57</v>
      </c>
      <c r="I5" s="1" t="s">
        <v>141</v>
      </c>
      <c r="J5" s="1" t="s">
        <v>142</v>
      </c>
      <c r="M5" s="1" t="s">
        <v>364</v>
      </c>
      <c r="N5" s="1" t="s">
        <v>66</v>
      </c>
      <c r="O5" s="1" t="s">
        <v>57</v>
      </c>
      <c r="P5" s="1" t="s">
        <v>141</v>
      </c>
      <c r="Q5" s="1" t="s">
        <v>142</v>
      </c>
    </row>
    <row r="6" spans="1:17" x14ac:dyDescent="0.35">
      <c r="A6" s="53" t="e" cm="1">
        <f t="array" ref="A6">_xlfn._xlws.FILTER(_xlfn.ANCHORARRAY(Results!$A$11),_xlfn.ANCHORARRAY(Results!$S$11)&gt;=TopTippersMinScore)</f>
        <v>#REF!</v>
      </c>
      <c r="B6" s="53" t="e" cm="1">
        <f t="array" ref="B6">_xlfn._xlws.FILTER(_xlfn.ANCHORARRAY(Results!$A$11),(_xlfn.ANCHORARRAY(Results!$S$11)&gt;=TopTippersMinScore-9)*(_xlfn.ANCHORARRAY(Results!$D$11)=FALSE)*(_xlfn.ANCHORARRAY(Results!$E$11)=FALSE))</f>
        <v>#REF!</v>
      </c>
      <c r="C6" s="53" t="e" cm="1">
        <f t="array" ref="C6">_xlfn.ANCHORARRAY(Results!$A$11)</f>
        <v>#REF!</v>
      </c>
      <c r="D6" s="53" t="b" cm="1">
        <f t="array" ref="D6">NOT(ISNUMBER(_xlfn.XMATCH(_xlfn.ANCHORARRAY($C$6),_xlfn.ANCHORARRAY($H$6),0)))</f>
        <v>1</v>
      </c>
      <c r="G6" cm="1">
        <f t="array" ref="G6">_xlfn.SEQUENCE(ROWS(_xlfn.ANCHORARRAY(H6)),1,25,0)</f>
        <v>25</v>
      </c>
      <c r="H6" t="e" cm="1">
        <f t="array" ref="H6">_xlfn.UNIQUE(_xlfn.VSTACK(_xlfn.ANCHORARRAY($A$6),_xlfn.ANCHORARRAY($B$6)))</f>
        <v>#REF!</v>
      </c>
      <c r="I6" t="b" cm="1">
        <f t="array" ref="I6">ISNUMBER(_xlfn.ANCHORARRAY($H$6))</f>
        <v>0</v>
      </c>
      <c r="J6" t="b" cm="1">
        <f t="array" ref="J6">ISNUMBER(_xlfn.ANCHORARRAY($H$6))</f>
        <v>0</v>
      </c>
      <c r="N6" t="b" cm="1">
        <f t="array" ref="N6">IF(ISNUMBER(_xlfn.ANCHORARRAY($O$6)),25)</f>
        <v>0</v>
      </c>
      <c r="O6" t="e" cm="1">
        <f t="array" ref="O6">_xlfn._xlws.FILTER(_xlfn.ANCHORARRAY($C$6),_xlfn.ANCHORARRAY($D$6))</f>
        <v>#REF!</v>
      </c>
      <c r="P6" t="b" cm="1">
        <f t="array" ref="P6">NOT(ISNUMBER(_xlfn.ANCHORARRAY($O$6)))</f>
        <v>1</v>
      </c>
      <c r="Q6" t="b" cm="1">
        <f t="array" ref="Q6">ISNUMBER(_xlfn.ANCHORARRAY($O$6))</f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D3B8-D87B-4293-BD8C-01CF194490DD}">
  <sheetPr codeName="Sheet3">
    <tabColor theme="9" tint="0.59999389629810485"/>
    <pageSetUpPr fitToPage="1"/>
  </sheetPr>
  <dimension ref="A1:AG178"/>
  <sheetViews>
    <sheetView topLeftCell="J6" workbookViewId="0">
      <pane xSplit="3" ySplit="4" topLeftCell="M10" activePane="bottomRight" state="frozen"/>
      <selection activeCell="P11" sqref="P11"/>
      <selection pane="topRight" activeCell="P11" sqref="P11"/>
      <selection pane="bottomLeft" activeCell="P11" sqref="P11"/>
      <selection pane="bottomRight" activeCell="P11" sqref="P11"/>
    </sheetView>
  </sheetViews>
  <sheetFormatPr defaultColWidth="9.1796875" defaultRowHeight="14.5" outlineLevelRow="1" outlineLevelCol="1" x14ac:dyDescent="0.35"/>
  <cols>
    <col min="1" max="1" width="9.1796875" style="4" hidden="1" customWidth="1" outlineLevel="1"/>
    <col min="2" max="7" width="9.1796875" hidden="1" customWidth="1" outlineLevel="1"/>
    <col min="8" max="9" width="9.1796875" style="4" hidden="1" customWidth="1" outlineLevel="1"/>
    <col min="10" max="10" width="6.7265625" style="5" bestFit="1" customWidth="1" collapsed="1"/>
    <col min="11" max="11" width="5.81640625" style="5" hidden="1" customWidth="1" outlineLevel="1"/>
    <col min="12" max="12" width="22.54296875" style="4" customWidth="1" collapsed="1"/>
    <col min="13" max="13" width="8.81640625" style="5" customWidth="1"/>
    <col min="14" max="14" width="8.81640625" style="22" bestFit="1" customWidth="1"/>
    <col min="15" max="15" width="8.26953125" style="22" customWidth="1"/>
    <col min="16" max="17" width="4.26953125" style="5" bestFit="1" customWidth="1"/>
    <col min="18" max="18" width="4.54296875" style="5" customWidth="1"/>
    <col min="19" max="19" width="16.54296875" style="4" hidden="1" customWidth="1" outlineLevel="1"/>
    <col min="20" max="20" width="9.1796875" style="4" hidden="1" customWidth="1" outlineLevel="1"/>
    <col min="21" max="21" width="11.1796875" style="5" customWidth="1" collapsed="1"/>
    <col min="22" max="23" width="9.1796875" style="4" hidden="1" customWidth="1" outlineLevel="1"/>
    <col min="24" max="24" width="9.1796875" style="4" collapsed="1"/>
    <col min="25" max="30" width="9.1796875" style="4"/>
    <col min="31" max="32" width="9.1796875" style="4" customWidth="1"/>
    <col min="33" max="16384" width="9.1796875" style="4"/>
  </cols>
  <sheetData>
    <row r="1" spans="1:33" hidden="1" outlineLevel="1" x14ac:dyDescent="0.35">
      <c r="B1" s="4"/>
      <c r="C1" s="4"/>
      <c r="D1" s="4"/>
      <c r="E1" s="4"/>
      <c r="F1" s="4"/>
      <c r="G1" s="4"/>
      <c r="X1" s="5" t="s">
        <v>373</v>
      </c>
      <c r="Y1" s="5" t="s">
        <v>372</v>
      </c>
      <c r="Z1" s="5" t="s">
        <v>366</v>
      </c>
      <c r="AA1" s="5" t="s">
        <v>365</v>
      </c>
      <c r="AB1" s="5" t="s">
        <v>371</v>
      </c>
      <c r="AC1" s="5" t="s">
        <v>370</v>
      </c>
      <c r="AD1" s="5" t="s">
        <v>382</v>
      </c>
      <c r="AE1" s="5" t="s">
        <v>368</v>
      </c>
      <c r="AF1" s="5" t="s">
        <v>369</v>
      </c>
      <c r="AG1" s="4" t="s">
        <v>381</v>
      </c>
    </row>
    <row r="2" spans="1:33" hidden="1" outlineLevel="1" x14ac:dyDescent="0.35">
      <c r="A2" s="4">
        <f>_xlfn.CEILING.MATH(4%*COUNT(#REF!))</f>
        <v>0</v>
      </c>
      <c r="B2" s="4"/>
      <c r="C2" s="4"/>
      <c r="D2" s="4"/>
      <c r="E2" s="4"/>
      <c r="F2" s="4"/>
      <c r="G2" s="4"/>
      <c r="X2" s="5">
        <v>2955</v>
      </c>
      <c r="Y2" s="5">
        <v>2954</v>
      </c>
      <c r="Z2" s="5">
        <v>2960</v>
      </c>
      <c r="AA2" s="5">
        <v>2957</v>
      </c>
      <c r="AB2" s="5">
        <v>2958</v>
      </c>
      <c r="AC2" s="5">
        <v>2961</v>
      </c>
      <c r="AD2" s="5">
        <v>2956</v>
      </c>
      <c r="AE2" s="5">
        <v>2959</v>
      </c>
      <c r="AF2" s="5">
        <v>2953</v>
      </c>
      <c r="AG2" s="4">
        <v>2757</v>
      </c>
    </row>
    <row r="3" spans="1:33" hidden="1" outlineLevel="1" x14ac:dyDescent="0.35">
      <c r="B3" s="4"/>
      <c r="C3" s="4"/>
      <c r="D3" s="4"/>
      <c r="E3" s="4"/>
      <c r="F3" s="4"/>
      <c r="G3" s="4"/>
    </row>
    <row r="4" spans="1:33" s="20" customFormat="1" ht="52.5" hidden="1" outlineLevel="1" x14ac:dyDescent="0.35">
      <c r="A4" s="128" t="s">
        <v>49</v>
      </c>
      <c r="B4" s="129"/>
      <c r="C4" s="129"/>
      <c r="D4" s="129"/>
      <c r="E4" s="129"/>
      <c r="F4" s="129"/>
      <c r="G4" s="129"/>
      <c r="H4" s="129" t="s">
        <v>50</v>
      </c>
      <c r="I4" s="129"/>
      <c r="J4" s="129" t="s">
        <v>51</v>
      </c>
      <c r="K4" s="129"/>
      <c r="L4" s="130" t="s">
        <v>52</v>
      </c>
      <c r="M4" s="129"/>
      <c r="N4" s="129" t="s">
        <v>53</v>
      </c>
      <c r="O4" s="131" t="s">
        <v>54</v>
      </c>
      <c r="P4" s="131" t="s">
        <v>35</v>
      </c>
      <c r="Q4" s="131" t="s">
        <v>36</v>
      </c>
      <c r="R4" s="131"/>
      <c r="S4" s="129" t="s">
        <v>55</v>
      </c>
      <c r="T4" s="129" t="s">
        <v>56</v>
      </c>
      <c r="U4" s="21"/>
    </row>
    <row r="5" spans="1:33" hidden="1" outlineLevel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  <c r="M5" s="13"/>
      <c r="N5" s="13"/>
      <c r="O5" s="15"/>
      <c r="P5" s="15"/>
      <c r="Q5" s="15"/>
      <c r="R5" s="15"/>
      <c r="S5" s="13"/>
      <c r="T5" s="13"/>
    </row>
    <row r="6" spans="1:33" ht="21" customHeight="1" collapsed="1" x14ac:dyDescent="0.45">
      <c r="A6" s="181" t="s">
        <v>698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</row>
    <row r="7" spans="1:33" ht="15.5" x14ac:dyDescent="0.35">
      <c r="B7" s="4"/>
      <c r="C7" s="4"/>
      <c r="D7" s="4"/>
      <c r="E7" s="4"/>
      <c r="F7" s="4"/>
      <c r="G7" s="4"/>
      <c r="L7" s="66"/>
      <c r="M7" s="65"/>
      <c r="N7" s="5"/>
      <c r="O7" s="5"/>
    </row>
    <row r="8" spans="1:33" hidden="1" outlineLevel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4"/>
      <c r="M8" s="13"/>
      <c r="N8" s="13"/>
      <c r="O8" s="15"/>
      <c r="P8" s="15"/>
      <c r="Q8" s="15"/>
      <c r="R8" s="15"/>
      <c r="S8" s="13"/>
      <c r="T8" s="13"/>
    </row>
    <row r="9" spans="1:33" s="7" customFormat="1" ht="52.5" collapsed="1" x14ac:dyDescent="0.35">
      <c r="A9" s="6" t="s">
        <v>57</v>
      </c>
      <c r="B9" s="6" t="s">
        <v>21</v>
      </c>
      <c r="C9" s="6" t="s">
        <v>23</v>
      </c>
      <c r="D9" s="6" t="s">
        <v>24</v>
      </c>
      <c r="E9" s="6" t="s">
        <v>25</v>
      </c>
      <c r="F9" s="6" t="s">
        <v>26</v>
      </c>
      <c r="G9" s="6" t="s">
        <v>27</v>
      </c>
      <c r="H9" s="6" t="s">
        <v>29</v>
      </c>
      <c r="I9" s="6"/>
      <c r="J9" s="118" t="s">
        <v>0</v>
      </c>
      <c r="K9" s="119"/>
      <c r="L9" s="120" t="s">
        <v>30</v>
      </c>
      <c r="M9" s="119" t="s">
        <v>58</v>
      </c>
      <c r="N9" s="121" t="s">
        <v>59</v>
      </c>
      <c r="O9" s="121" t="s">
        <v>33</v>
      </c>
      <c r="P9" s="123" t="s">
        <v>35</v>
      </c>
      <c r="Q9" s="123" t="s">
        <v>36</v>
      </c>
      <c r="R9" s="123" t="s">
        <v>37</v>
      </c>
      <c r="S9" s="120" t="s">
        <v>38</v>
      </c>
      <c r="T9" s="120" t="s">
        <v>39</v>
      </c>
      <c r="U9" s="119" t="s">
        <v>46</v>
      </c>
      <c r="V9" s="119" t="s">
        <v>47</v>
      </c>
      <c r="W9" s="119" t="s">
        <v>48</v>
      </c>
      <c r="X9" s="119" t="s">
        <v>427</v>
      </c>
      <c r="Y9" s="119" t="s">
        <v>428</v>
      </c>
      <c r="Z9" s="119" t="s">
        <v>429</v>
      </c>
      <c r="AA9" s="119" t="s">
        <v>430</v>
      </c>
      <c r="AB9" s="119" t="s">
        <v>431</v>
      </c>
      <c r="AC9" s="119" t="s">
        <v>432</v>
      </c>
      <c r="AD9" s="119" t="s">
        <v>433</v>
      </c>
      <c r="AE9" s="119" t="s">
        <v>434</v>
      </c>
      <c r="AF9" s="127" t="s">
        <v>435</v>
      </c>
      <c r="AG9" s="127" t="s">
        <v>699</v>
      </c>
    </row>
    <row r="10" spans="1:33" x14ac:dyDescent="0.35">
      <c r="A10" s="8">
        <v>131</v>
      </c>
      <c r="B10" s="8" t="b">
        <v>1</v>
      </c>
      <c r="C10" s="8" t="b">
        <v>0</v>
      </c>
      <c r="D10" s="8">
        <v>4</v>
      </c>
      <c r="E10" s="8">
        <v>-3</v>
      </c>
      <c r="F10" s="8">
        <v>1</v>
      </c>
      <c r="G10" s="8" t="b">
        <v>1</v>
      </c>
      <c r="H10" s="8">
        <v>1</v>
      </c>
      <c r="I10" s="8"/>
      <c r="J10" s="19">
        <v>1</v>
      </c>
      <c r="K10" s="92"/>
      <c r="L10" s="8" t="s">
        <v>421</v>
      </c>
      <c r="M10" s="12">
        <v>8</v>
      </c>
      <c r="N10" s="17">
        <v>36</v>
      </c>
      <c r="O10" s="17">
        <v>1172</v>
      </c>
      <c r="P10" s="17" t="s">
        <v>436</v>
      </c>
      <c r="Q10" s="17" t="s">
        <v>437</v>
      </c>
      <c r="R10" s="17" t="s">
        <v>438</v>
      </c>
      <c r="S10" s="10">
        <v>1893272349</v>
      </c>
      <c r="T10" s="10" t="b">
        <v>1</v>
      </c>
      <c r="U10" s="11" t="s">
        <v>370</v>
      </c>
      <c r="V10" s="11" t="b">
        <v>1</v>
      </c>
      <c r="W10" s="11" t="b">
        <v>1</v>
      </c>
      <c r="X10" s="11" t="s">
        <v>439</v>
      </c>
      <c r="Y10" s="11" t="s">
        <v>440</v>
      </c>
      <c r="Z10" s="11" t="s">
        <v>441</v>
      </c>
      <c r="AA10" s="11" t="s">
        <v>442</v>
      </c>
      <c r="AB10" s="11" t="s">
        <v>443</v>
      </c>
      <c r="AC10" s="11" t="s">
        <v>444</v>
      </c>
      <c r="AD10" s="11" t="s">
        <v>445</v>
      </c>
      <c r="AE10" s="11" t="s">
        <v>446</v>
      </c>
      <c r="AF10" s="18" t="s">
        <v>447</v>
      </c>
      <c r="AG10" s="18" t="s">
        <v>448</v>
      </c>
    </row>
    <row r="11" spans="1:33" x14ac:dyDescent="0.35">
      <c r="A11" s="8">
        <v>66</v>
      </c>
      <c r="B11" s="8" t="b">
        <v>1</v>
      </c>
      <c r="C11" s="8" t="b">
        <v>0</v>
      </c>
      <c r="D11" s="8">
        <v>13</v>
      </c>
      <c r="E11" s="8">
        <v>-11</v>
      </c>
      <c r="F11" s="8">
        <v>1</v>
      </c>
      <c r="G11" s="8" t="b">
        <v>0</v>
      </c>
      <c r="H11" s="8">
        <v>2</v>
      </c>
      <c r="I11" s="8"/>
      <c r="J11" s="19">
        <v>2</v>
      </c>
      <c r="K11" s="92"/>
      <c r="L11" s="8" t="s">
        <v>449</v>
      </c>
      <c r="M11" s="12">
        <v>8</v>
      </c>
      <c r="N11" s="17">
        <v>38</v>
      </c>
      <c r="O11" s="17">
        <v>1148</v>
      </c>
      <c r="P11" s="12" t="s">
        <v>436</v>
      </c>
      <c r="Q11" s="12" t="s">
        <v>450</v>
      </c>
      <c r="R11" s="12" t="s">
        <v>451</v>
      </c>
      <c r="S11" s="8">
        <v>1608278360</v>
      </c>
      <c r="T11" s="8" t="b">
        <v>1</v>
      </c>
      <c r="U11" s="11" t="s">
        <v>375</v>
      </c>
      <c r="V11" s="11" t="b">
        <v>0</v>
      </c>
      <c r="W11" s="11" t="b">
        <v>0</v>
      </c>
      <c r="X11" s="11" t="s">
        <v>452</v>
      </c>
      <c r="Y11" s="11" t="s">
        <v>453</v>
      </c>
      <c r="Z11" s="11" t="s">
        <v>441</v>
      </c>
      <c r="AA11" s="11" t="s">
        <v>454</v>
      </c>
      <c r="AB11" s="11" t="s">
        <v>443</v>
      </c>
      <c r="AC11" s="11" t="s">
        <v>455</v>
      </c>
      <c r="AD11" s="11" t="s">
        <v>456</v>
      </c>
      <c r="AE11" s="11" t="s">
        <v>457</v>
      </c>
      <c r="AF11" s="18" t="s">
        <v>447</v>
      </c>
      <c r="AG11" s="18" t="s">
        <v>458</v>
      </c>
    </row>
    <row r="12" spans="1:33" x14ac:dyDescent="0.35">
      <c r="A12" s="8">
        <v>17</v>
      </c>
      <c r="B12" s="8" t="b">
        <v>1</v>
      </c>
      <c r="C12" s="8" t="b">
        <v>0</v>
      </c>
      <c r="D12" s="8">
        <v>7</v>
      </c>
      <c r="E12" s="8">
        <v>-5</v>
      </c>
      <c r="F12" s="8">
        <v>2</v>
      </c>
      <c r="G12" s="8" t="b">
        <v>0</v>
      </c>
      <c r="H12" s="8">
        <v>3</v>
      </c>
      <c r="I12" s="8"/>
      <c r="J12" s="19">
        <v>2</v>
      </c>
      <c r="K12" s="92"/>
      <c r="L12" s="8" t="s">
        <v>459</v>
      </c>
      <c r="M12" s="12">
        <v>8</v>
      </c>
      <c r="N12" s="17">
        <v>34</v>
      </c>
      <c r="O12" s="17">
        <v>1148</v>
      </c>
      <c r="P12" s="12" t="s">
        <v>436</v>
      </c>
      <c r="Q12" s="12" t="s">
        <v>437</v>
      </c>
      <c r="R12" s="12" t="s">
        <v>438</v>
      </c>
      <c r="S12" s="8">
        <v>1198584454</v>
      </c>
      <c r="T12" s="8" t="b">
        <v>1</v>
      </c>
      <c r="U12" s="11" t="s">
        <v>50</v>
      </c>
      <c r="V12" s="11" t="b">
        <v>0</v>
      </c>
      <c r="W12" s="11" t="b">
        <v>0</v>
      </c>
      <c r="X12" s="11" t="s">
        <v>460</v>
      </c>
      <c r="Y12" s="11" t="s">
        <v>461</v>
      </c>
      <c r="Z12" s="11" t="s">
        <v>462</v>
      </c>
      <c r="AA12" s="11" t="s">
        <v>442</v>
      </c>
      <c r="AB12" s="11" t="s">
        <v>443</v>
      </c>
      <c r="AC12" s="11" t="s">
        <v>444</v>
      </c>
      <c r="AD12" s="11" t="s">
        <v>445</v>
      </c>
      <c r="AE12" s="11" t="s">
        <v>446</v>
      </c>
      <c r="AF12" s="18" t="s">
        <v>447</v>
      </c>
      <c r="AG12" s="18" t="s">
        <v>448</v>
      </c>
    </row>
    <row r="13" spans="1:33" s="9" customFormat="1" x14ac:dyDescent="0.35">
      <c r="A13" s="8">
        <v>105</v>
      </c>
      <c r="B13" s="8" t="b">
        <v>1</v>
      </c>
      <c r="C13" s="8" t="b">
        <v>0</v>
      </c>
      <c r="D13" s="8">
        <v>17</v>
      </c>
      <c r="E13" s="8">
        <v>-13</v>
      </c>
      <c r="F13" s="8">
        <v>1</v>
      </c>
      <c r="G13" s="8" t="b">
        <v>1</v>
      </c>
      <c r="H13" s="8">
        <v>4</v>
      </c>
      <c r="I13" s="8"/>
      <c r="J13" s="19">
        <v>4</v>
      </c>
      <c r="K13" s="92"/>
      <c r="L13" s="8" t="s">
        <v>463</v>
      </c>
      <c r="M13" s="12">
        <v>8</v>
      </c>
      <c r="N13" s="17">
        <v>38</v>
      </c>
      <c r="O13" s="17">
        <v>1138</v>
      </c>
      <c r="P13" s="12" t="s">
        <v>436</v>
      </c>
      <c r="Q13" s="12" t="s">
        <v>437</v>
      </c>
      <c r="R13" s="12" t="s">
        <v>451</v>
      </c>
      <c r="S13" s="8">
        <v>1813221250</v>
      </c>
      <c r="T13" s="8" t="b">
        <v>1</v>
      </c>
      <c r="U13" s="11" t="s">
        <v>373</v>
      </c>
      <c r="V13" s="11" t="b">
        <v>1</v>
      </c>
      <c r="W13" s="11" t="b">
        <v>1</v>
      </c>
      <c r="X13" s="11" t="s">
        <v>439</v>
      </c>
      <c r="Y13" s="11" t="s">
        <v>461</v>
      </c>
      <c r="Z13" s="11" t="s">
        <v>441</v>
      </c>
      <c r="AA13" s="11" t="s">
        <v>454</v>
      </c>
      <c r="AB13" s="11" t="s">
        <v>443</v>
      </c>
      <c r="AC13" s="11" t="s">
        <v>464</v>
      </c>
      <c r="AD13" s="11" t="s">
        <v>445</v>
      </c>
      <c r="AE13" s="11" t="s">
        <v>457</v>
      </c>
      <c r="AF13" s="18" t="s">
        <v>447</v>
      </c>
      <c r="AG13" s="18" t="s">
        <v>465</v>
      </c>
    </row>
    <row r="14" spans="1:33" x14ac:dyDescent="0.35">
      <c r="A14" s="8">
        <v>1227</v>
      </c>
      <c r="B14" s="8" t="b">
        <v>1</v>
      </c>
      <c r="C14" s="8" t="b">
        <v>0</v>
      </c>
      <c r="D14" s="8">
        <v>7</v>
      </c>
      <c r="E14" s="8">
        <v>-2</v>
      </c>
      <c r="F14" s="8">
        <v>1</v>
      </c>
      <c r="G14" s="8" t="b">
        <v>0</v>
      </c>
      <c r="H14" s="8">
        <v>5</v>
      </c>
      <c r="I14" s="8"/>
      <c r="J14" s="19">
        <v>5</v>
      </c>
      <c r="K14" s="92"/>
      <c r="L14" s="8" t="s">
        <v>466</v>
      </c>
      <c r="M14" s="12">
        <v>8</v>
      </c>
      <c r="N14" s="17">
        <v>32</v>
      </c>
      <c r="O14" s="17">
        <v>1128</v>
      </c>
      <c r="P14" s="12" t="s">
        <v>436</v>
      </c>
      <c r="Q14" s="12" t="s">
        <v>450</v>
      </c>
      <c r="R14" s="12" t="s">
        <v>438</v>
      </c>
      <c r="S14" s="8">
        <v>354233220</v>
      </c>
      <c r="T14" s="8" t="b">
        <v>1</v>
      </c>
      <c r="U14" s="11" t="s">
        <v>378</v>
      </c>
      <c r="V14" s="11" t="b">
        <v>0</v>
      </c>
      <c r="W14" s="11" t="b">
        <v>0</v>
      </c>
      <c r="X14" s="11" t="s">
        <v>467</v>
      </c>
      <c r="Y14" s="11" t="s">
        <v>461</v>
      </c>
      <c r="Z14" s="11" t="s">
        <v>468</v>
      </c>
      <c r="AA14" s="11" t="s">
        <v>454</v>
      </c>
      <c r="AB14" s="11" t="s">
        <v>443</v>
      </c>
      <c r="AC14" s="11" t="s">
        <v>469</v>
      </c>
      <c r="AD14" s="11" t="s">
        <v>445</v>
      </c>
      <c r="AE14" s="11" t="s">
        <v>446</v>
      </c>
      <c r="AF14" s="18" t="s">
        <v>470</v>
      </c>
      <c r="AG14" s="18" t="s">
        <v>471</v>
      </c>
    </row>
    <row r="15" spans="1:33" x14ac:dyDescent="0.35">
      <c r="A15" s="8">
        <v>39</v>
      </c>
      <c r="B15" s="8" t="b">
        <v>1</v>
      </c>
      <c r="C15" s="8" t="b">
        <v>0</v>
      </c>
      <c r="D15" s="8">
        <v>13</v>
      </c>
      <c r="E15" s="8">
        <v>-7</v>
      </c>
      <c r="F15" s="8">
        <v>1</v>
      </c>
      <c r="G15" s="8" t="b">
        <v>1</v>
      </c>
      <c r="H15" s="8">
        <v>6</v>
      </c>
      <c r="I15" s="8"/>
      <c r="J15" s="19">
        <v>6</v>
      </c>
      <c r="K15" s="92"/>
      <c r="L15" s="8" t="s">
        <v>407</v>
      </c>
      <c r="M15" s="12">
        <v>8</v>
      </c>
      <c r="N15" s="17">
        <v>33</v>
      </c>
      <c r="O15" s="17">
        <v>1124</v>
      </c>
      <c r="P15" s="12" t="s">
        <v>436</v>
      </c>
      <c r="Q15" s="12" t="s">
        <v>437</v>
      </c>
      <c r="R15" s="12" t="s">
        <v>451</v>
      </c>
      <c r="S15" s="8">
        <v>1929623677</v>
      </c>
      <c r="T15" s="8" t="b">
        <v>1</v>
      </c>
      <c r="U15" s="11" t="s">
        <v>373</v>
      </c>
      <c r="V15" s="11" t="b">
        <v>1</v>
      </c>
      <c r="W15" s="11" t="b">
        <v>1</v>
      </c>
      <c r="X15" s="11" t="s">
        <v>460</v>
      </c>
      <c r="Y15" s="11" t="s">
        <v>472</v>
      </c>
      <c r="Z15" s="11" t="s">
        <v>462</v>
      </c>
      <c r="AA15" s="11" t="s">
        <v>454</v>
      </c>
      <c r="AB15" s="11" t="s">
        <v>443</v>
      </c>
      <c r="AC15" s="11" t="s">
        <v>464</v>
      </c>
      <c r="AD15" s="11" t="s">
        <v>473</v>
      </c>
      <c r="AE15" s="11" t="s">
        <v>446</v>
      </c>
      <c r="AF15" s="18" t="s">
        <v>447</v>
      </c>
      <c r="AG15" s="18" t="s">
        <v>465</v>
      </c>
    </row>
    <row r="16" spans="1:33" x14ac:dyDescent="0.35">
      <c r="A16" s="8">
        <v>7</v>
      </c>
      <c r="B16" s="8" t="b">
        <v>1</v>
      </c>
      <c r="C16" s="8" t="b">
        <v>0</v>
      </c>
      <c r="D16" s="8">
        <v>11</v>
      </c>
      <c r="E16" s="8">
        <v>-4</v>
      </c>
      <c r="F16" s="8">
        <v>1</v>
      </c>
      <c r="G16" s="8" t="b">
        <v>0</v>
      </c>
      <c r="H16" s="8">
        <v>7</v>
      </c>
      <c r="I16" s="8"/>
      <c r="J16" s="19">
        <v>7</v>
      </c>
      <c r="K16" s="92"/>
      <c r="L16" s="8" t="s">
        <v>474</v>
      </c>
      <c r="M16" s="12">
        <v>8</v>
      </c>
      <c r="N16" s="17">
        <v>24</v>
      </c>
      <c r="O16" s="17">
        <v>1110</v>
      </c>
      <c r="P16" s="12" t="s">
        <v>436</v>
      </c>
      <c r="Q16" s="12" t="s">
        <v>437</v>
      </c>
      <c r="R16" s="12" t="s">
        <v>451</v>
      </c>
      <c r="S16" s="8">
        <v>115414911</v>
      </c>
      <c r="T16" s="8" t="b">
        <v>1</v>
      </c>
      <c r="U16" s="11" t="s">
        <v>372</v>
      </c>
      <c r="V16" s="11" t="b">
        <v>1</v>
      </c>
      <c r="W16" s="11" t="b">
        <v>1</v>
      </c>
      <c r="X16" s="11" t="s">
        <v>452</v>
      </c>
      <c r="Y16" s="11" t="s">
        <v>440</v>
      </c>
      <c r="Z16" s="11" t="s">
        <v>468</v>
      </c>
      <c r="AA16" s="11" t="s">
        <v>454</v>
      </c>
      <c r="AB16" s="11" t="s">
        <v>443</v>
      </c>
      <c r="AC16" s="11" t="s">
        <v>455</v>
      </c>
      <c r="AD16" s="11" t="s">
        <v>475</v>
      </c>
      <c r="AE16" s="11" t="s">
        <v>476</v>
      </c>
      <c r="AF16" s="18" t="s">
        <v>447</v>
      </c>
      <c r="AG16" s="18" t="s">
        <v>477</v>
      </c>
    </row>
    <row r="17" spans="1:33" x14ac:dyDescent="0.35">
      <c r="A17" s="8">
        <v>53</v>
      </c>
      <c r="B17" s="8" t="b">
        <v>1</v>
      </c>
      <c r="C17" s="8" t="b">
        <v>0</v>
      </c>
      <c r="D17" s="8">
        <v>59</v>
      </c>
      <c r="E17" s="8">
        <v>-51</v>
      </c>
      <c r="F17" s="8">
        <v>1</v>
      </c>
      <c r="G17" s="8" t="b">
        <v>1</v>
      </c>
      <c r="H17" s="8">
        <v>8</v>
      </c>
      <c r="I17" s="8"/>
      <c r="J17" s="19">
        <v>8</v>
      </c>
      <c r="K17" s="92"/>
      <c r="L17" s="8" t="s">
        <v>478</v>
      </c>
      <c r="M17" s="12">
        <v>8</v>
      </c>
      <c r="N17" s="17">
        <v>35</v>
      </c>
      <c r="O17" s="17">
        <v>1108</v>
      </c>
      <c r="P17" s="12" t="s">
        <v>436</v>
      </c>
      <c r="Q17" s="12" t="s">
        <v>450</v>
      </c>
      <c r="R17" s="12" t="s">
        <v>451</v>
      </c>
      <c r="S17" s="8">
        <v>1845392806</v>
      </c>
      <c r="T17" s="8" t="b">
        <v>1</v>
      </c>
      <c r="U17" s="11" t="s">
        <v>376</v>
      </c>
      <c r="V17" s="11" t="b">
        <v>1</v>
      </c>
      <c r="W17" s="11" t="b">
        <v>0</v>
      </c>
      <c r="X17" s="11" t="s">
        <v>460</v>
      </c>
      <c r="Y17" s="11" t="s">
        <v>461</v>
      </c>
      <c r="Z17" s="11" t="s">
        <v>462</v>
      </c>
      <c r="AA17" s="11" t="s">
        <v>442</v>
      </c>
      <c r="AB17" s="11" t="s">
        <v>443</v>
      </c>
      <c r="AC17" s="11" t="s">
        <v>444</v>
      </c>
      <c r="AD17" s="11" t="s">
        <v>445</v>
      </c>
      <c r="AE17" s="11" t="s">
        <v>457</v>
      </c>
      <c r="AF17" s="18" t="s">
        <v>447</v>
      </c>
      <c r="AG17" s="18" t="s">
        <v>448</v>
      </c>
    </row>
    <row r="18" spans="1:33" x14ac:dyDescent="0.35">
      <c r="A18" s="8">
        <v>270</v>
      </c>
      <c r="B18" s="8" t="b">
        <v>1</v>
      </c>
      <c r="C18" s="8" t="b">
        <v>0</v>
      </c>
      <c r="D18" s="8">
        <v>7</v>
      </c>
      <c r="E18" s="8">
        <v>1</v>
      </c>
      <c r="F18" s="8">
        <v>2</v>
      </c>
      <c r="G18" s="8" t="b">
        <v>1</v>
      </c>
      <c r="H18" s="8">
        <v>9</v>
      </c>
      <c r="I18" s="8"/>
      <c r="J18" s="19">
        <v>8</v>
      </c>
      <c r="K18" s="92"/>
      <c r="L18" s="8" t="s">
        <v>479</v>
      </c>
      <c r="M18" s="12">
        <v>8</v>
      </c>
      <c r="N18" s="17">
        <v>24</v>
      </c>
      <c r="O18" s="17">
        <v>1108</v>
      </c>
      <c r="P18" s="12" t="s">
        <v>50</v>
      </c>
      <c r="Q18" s="12" t="s">
        <v>50</v>
      </c>
      <c r="R18" s="12" t="s">
        <v>50</v>
      </c>
      <c r="S18" s="8">
        <v>1459425655</v>
      </c>
      <c r="T18" s="8" t="b">
        <v>1</v>
      </c>
      <c r="U18" s="11" t="s">
        <v>50</v>
      </c>
      <c r="V18" s="11" t="b">
        <v>0</v>
      </c>
      <c r="W18" s="11" t="b">
        <v>0</v>
      </c>
      <c r="X18" s="11" t="s">
        <v>452</v>
      </c>
      <c r="Y18" s="11" t="s">
        <v>440</v>
      </c>
      <c r="Z18" s="11" t="s">
        <v>468</v>
      </c>
      <c r="AA18" s="11" t="s">
        <v>454</v>
      </c>
      <c r="AB18" s="11" t="s">
        <v>443</v>
      </c>
      <c r="AC18" s="11" t="s">
        <v>455</v>
      </c>
      <c r="AD18" s="11" t="s">
        <v>475</v>
      </c>
      <c r="AE18" s="11" t="s">
        <v>476</v>
      </c>
      <c r="AF18" s="18" t="s">
        <v>447</v>
      </c>
      <c r="AG18" s="18" t="s">
        <v>477</v>
      </c>
    </row>
    <row r="19" spans="1:33" x14ac:dyDescent="0.35">
      <c r="A19" s="8">
        <v>322</v>
      </c>
      <c r="B19" s="8" t="b">
        <v>1</v>
      </c>
      <c r="C19" s="8" t="b">
        <v>0</v>
      </c>
      <c r="D19" s="8">
        <v>19</v>
      </c>
      <c r="E19" s="8">
        <v>-9</v>
      </c>
      <c r="F19" s="8">
        <v>1</v>
      </c>
      <c r="G19" s="8" t="b">
        <v>0</v>
      </c>
      <c r="H19" s="8">
        <v>10</v>
      </c>
      <c r="I19" s="8"/>
      <c r="J19" s="19">
        <v>10</v>
      </c>
      <c r="K19" s="92"/>
      <c r="L19" s="8" t="s">
        <v>415</v>
      </c>
      <c r="M19" s="12">
        <v>10</v>
      </c>
      <c r="N19" s="17">
        <v>48</v>
      </c>
      <c r="O19" s="17">
        <v>1104</v>
      </c>
      <c r="P19" s="12" t="s">
        <v>436</v>
      </c>
      <c r="Q19" s="12" t="s">
        <v>437</v>
      </c>
      <c r="R19" s="12" t="s">
        <v>480</v>
      </c>
      <c r="S19" s="8">
        <v>518473228</v>
      </c>
      <c r="T19" s="8" t="b">
        <v>1</v>
      </c>
      <c r="U19" s="11" t="s">
        <v>379</v>
      </c>
      <c r="V19" s="11" t="b">
        <v>0</v>
      </c>
      <c r="W19" s="11" t="b">
        <v>0</v>
      </c>
      <c r="X19" s="11" t="s">
        <v>481</v>
      </c>
      <c r="Y19" s="11" t="s">
        <v>461</v>
      </c>
      <c r="Z19" s="11" t="s">
        <v>482</v>
      </c>
      <c r="AA19" s="11" t="s">
        <v>483</v>
      </c>
      <c r="AB19" s="11" t="s">
        <v>484</v>
      </c>
      <c r="AC19" s="11" t="s">
        <v>485</v>
      </c>
      <c r="AD19" s="11" t="s">
        <v>445</v>
      </c>
      <c r="AE19" s="11" t="s">
        <v>486</v>
      </c>
      <c r="AF19" s="18" t="s">
        <v>447</v>
      </c>
      <c r="AG19" s="18" t="s">
        <v>448</v>
      </c>
    </row>
    <row r="20" spans="1:33" s="9" customFormat="1" x14ac:dyDescent="0.35">
      <c r="A20" s="8">
        <v>1289</v>
      </c>
      <c r="B20" s="8" t="b">
        <v>1</v>
      </c>
      <c r="C20" s="8" t="b">
        <v>0</v>
      </c>
      <c r="D20" s="8">
        <v>49</v>
      </c>
      <c r="E20" s="8">
        <v>-38</v>
      </c>
      <c r="F20" s="8">
        <v>1</v>
      </c>
      <c r="G20" s="8" t="b">
        <v>1</v>
      </c>
      <c r="H20" s="8">
        <v>11</v>
      </c>
      <c r="I20" s="8"/>
      <c r="J20" s="19">
        <v>11</v>
      </c>
      <c r="K20" s="92"/>
      <c r="L20" s="8" t="s">
        <v>487</v>
      </c>
      <c r="M20" s="12">
        <v>8</v>
      </c>
      <c r="N20" s="17">
        <v>36</v>
      </c>
      <c r="O20" s="17">
        <v>1102</v>
      </c>
      <c r="P20" s="12" t="s">
        <v>436</v>
      </c>
      <c r="Q20" s="12" t="s">
        <v>450</v>
      </c>
      <c r="R20" s="12" t="s">
        <v>480</v>
      </c>
      <c r="S20" s="8">
        <v>364233532</v>
      </c>
      <c r="T20" s="8" t="b">
        <v>1</v>
      </c>
      <c r="U20" s="11" t="s">
        <v>378</v>
      </c>
      <c r="V20" s="11" t="b">
        <v>0</v>
      </c>
      <c r="W20" s="11" t="b">
        <v>0</v>
      </c>
      <c r="X20" s="11" t="s">
        <v>460</v>
      </c>
      <c r="Y20" s="11" t="s">
        <v>488</v>
      </c>
      <c r="Z20" s="11" t="s">
        <v>441</v>
      </c>
      <c r="AA20" s="11" t="s">
        <v>442</v>
      </c>
      <c r="AB20" s="11" t="s">
        <v>443</v>
      </c>
      <c r="AC20" s="11" t="s">
        <v>455</v>
      </c>
      <c r="AD20" s="11" t="s">
        <v>475</v>
      </c>
      <c r="AE20" s="11" t="s">
        <v>446</v>
      </c>
      <c r="AF20" s="18" t="s">
        <v>447</v>
      </c>
      <c r="AG20" s="18" t="s">
        <v>448</v>
      </c>
    </row>
    <row r="21" spans="1:33" x14ac:dyDescent="0.35">
      <c r="A21" s="8">
        <v>1496</v>
      </c>
      <c r="B21" s="8" t="b">
        <v>1</v>
      </c>
      <c r="C21" s="8" t="b">
        <v>0</v>
      </c>
      <c r="D21" s="8">
        <v>19</v>
      </c>
      <c r="E21" s="8">
        <v>-7</v>
      </c>
      <c r="F21" s="8">
        <v>1</v>
      </c>
      <c r="G21" s="8" t="b">
        <v>0</v>
      </c>
      <c r="H21" s="8">
        <v>12</v>
      </c>
      <c r="I21" s="8"/>
      <c r="J21" s="19">
        <v>12</v>
      </c>
      <c r="K21" s="92"/>
      <c r="L21" s="8" t="s">
        <v>489</v>
      </c>
      <c r="M21" s="12">
        <v>6</v>
      </c>
      <c r="N21" s="17">
        <v>26</v>
      </c>
      <c r="O21" s="17">
        <v>1096</v>
      </c>
      <c r="P21" s="12" t="s">
        <v>436</v>
      </c>
      <c r="Q21" s="12" t="s">
        <v>450</v>
      </c>
      <c r="R21" s="12" t="s">
        <v>480</v>
      </c>
      <c r="S21" s="8">
        <v>608869487</v>
      </c>
      <c r="T21" s="8" t="b">
        <v>1</v>
      </c>
      <c r="U21" s="11" t="s">
        <v>377</v>
      </c>
      <c r="V21" s="11" t="b">
        <v>1</v>
      </c>
      <c r="W21" s="11" t="b">
        <v>0</v>
      </c>
      <c r="X21" s="11" t="s">
        <v>490</v>
      </c>
      <c r="Y21" s="11" t="s">
        <v>453</v>
      </c>
      <c r="Z21" s="11" t="s">
        <v>441</v>
      </c>
      <c r="AA21" s="11" t="s">
        <v>442</v>
      </c>
      <c r="AB21" s="11" t="s">
        <v>443</v>
      </c>
      <c r="AC21" s="11" t="s">
        <v>455</v>
      </c>
      <c r="AD21" s="11" t="s">
        <v>491</v>
      </c>
      <c r="AE21" s="11" t="s">
        <v>492</v>
      </c>
      <c r="AF21" s="18" t="s">
        <v>493</v>
      </c>
      <c r="AG21" s="18" t="s">
        <v>448</v>
      </c>
    </row>
    <row r="22" spans="1:33" x14ac:dyDescent="0.35">
      <c r="A22" s="8">
        <v>113</v>
      </c>
      <c r="B22" s="8" t="b">
        <v>1</v>
      </c>
      <c r="C22" s="8" t="b">
        <v>0</v>
      </c>
      <c r="D22" s="8">
        <v>19</v>
      </c>
      <c r="E22" s="8">
        <v>-6</v>
      </c>
      <c r="F22" s="8">
        <v>1</v>
      </c>
      <c r="G22" s="8" t="b">
        <v>1</v>
      </c>
      <c r="H22" s="8">
        <v>13</v>
      </c>
      <c r="I22" s="8"/>
      <c r="J22" s="19">
        <v>13</v>
      </c>
      <c r="K22" s="92"/>
      <c r="L22" s="8" t="s">
        <v>494</v>
      </c>
      <c r="M22" s="12">
        <v>9</v>
      </c>
      <c r="N22" s="17">
        <v>42</v>
      </c>
      <c r="O22" s="17">
        <v>1084</v>
      </c>
      <c r="P22" s="12" t="s">
        <v>436</v>
      </c>
      <c r="Q22" s="12" t="s">
        <v>450</v>
      </c>
      <c r="R22" s="12" t="s">
        <v>451</v>
      </c>
      <c r="S22" s="8">
        <v>356655049</v>
      </c>
      <c r="T22" s="8" t="b">
        <v>1</v>
      </c>
      <c r="U22" s="11" t="s">
        <v>372</v>
      </c>
      <c r="V22" s="11" t="b">
        <v>1</v>
      </c>
      <c r="W22" s="11" t="b">
        <v>1</v>
      </c>
      <c r="X22" s="11" t="s">
        <v>439</v>
      </c>
      <c r="Y22" s="11" t="s">
        <v>440</v>
      </c>
      <c r="Z22" s="11" t="s">
        <v>495</v>
      </c>
      <c r="AA22" s="11" t="s">
        <v>442</v>
      </c>
      <c r="AB22" s="11" t="s">
        <v>443</v>
      </c>
      <c r="AC22" s="11" t="s">
        <v>496</v>
      </c>
      <c r="AD22" s="11" t="s">
        <v>445</v>
      </c>
      <c r="AE22" s="11" t="s">
        <v>446</v>
      </c>
      <c r="AF22" s="18" t="s">
        <v>497</v>
      </c>
      <c r="AG22" s="18" t="s">
        <v>465</v>
      </c>
    </row>
    <row r="23" spans="1:33" s="9" customFormat="1" x14ac:dyDescent="0.35">
      <c r="A23" s="8">
        <v>227</v>
      </c>
      <c r="B23" s="8" t="b">
        <v>1</v>
      </c>
      <c r="C23" s="8" t="b">
        <v>0</v>
      </c>
      <c r="D23" s="8">
        <v>42</v>
      </c>
      <c r="E23" s="8">
        <v>-29</v>
      </c>
      <c r="F23" s="8">
        <v>2</v>
      </c>
      <c r="G23" s="8" t="b">
        <v>1</v>
      </c>
      <c r="H23" s="8">
        <v>14</v>
      </c>
      <c r="I23" s="8"/>
      <c r="J23" s="19">
        <v>13</v>
      </c>
      <c r="K23" s="92"/>
      <c r="L23" s="8" t="s">
        <v>414</v>
      </c>
      <c r="M23" s="12">
        <v>9</v>
      </c>
      <c r="N23" s="17">
        <v>44</v>
      </c>
      <c r="O23" s="17">
        <v>1084</v>
      </c>
      <c r="P23" s="12" t="s">
        <v>436</v>
      </c>
      <c r="Q23" s="12" t="s">
        <v>450</v>
      </c>
      <c r="R23" s="12" t="s">
        <v>451</v>
      </c>
      <c r="S23" s="8">
        <v>1903749128</v>
      </c>
      <c r="T23" s="8" t="b">
        <v>1</v>
      </c>
      <c r="U23" s="11" t="s">
        <v>373</v>
      </c>
      <c r="V23" s="11" t="b">
        <v>1</v>
      </c>
      <c r="W23" s="11" t="b">
        <v>1</v>
      </c>
      <c r="X23" s="11" t="s">
        <v>439</v>
      </c>
      <c r="Y23" s="11" t="s">
        <v>488</v>
      </c>
      <c r="Z23" s="11" t="s">
        <v>498</v>
      </c>
      <c r="AA23" s="11" t="s">
        <v>499</v>
      </c>
      <c r="AB23" s="11" t="s">
        <v>500</v>
      </c>
      <c r="AC23" s="11" t="s">
        <v>485</v>
      </c>
      <c r="AD23" s="11" t="s">
        <v>491</v>
      </c>
      <c r="AE23" s="11" t="s">
        <v>457</v>
      </c>
      <c r="AF23" s="18" t="s">
        <v>447</v>
      </c>
      <c r="AG23" s="18" t="s">
        <v>458</v>
      </c>
    </row>
    <row r="24" spans="1:33" s="9" customFormat="1" x14ac:dyDescent="0.35">
      <c r="A24" s="8">
        <v>78</v>
      </c>
      <c r="B24" s="8" t="b">
        <v>1</v>
      </c>
      <c r="C24" s="8" t="b">
        <v>0</v>
      </c>
      <c r="D24" s="8">
        <v>1</v>
      </c>
      <c r="E24" s="8">
        <v>12</v>
      </c>
      <c r="F24" s="8">
        <v>3</v>
      </c>
      <c r="G24" s="8" t="b">
        <v>1</v>
      </c>
      <c r="H24" s="8">
        <v>15</v>
      </c>
      <c r="I24" s="8"/>
      <c r="J24" s="19">
        <v>13</v>
      </c>
      <c r="K24" s="92"/>
      <c r="L24" s="8" t="s">
        <v>409</v>
      </c>
      <c r="M24" s="12">
        <v>8</v>
      </c>
      <c r="N24" s="17">
        <v>32</v>
      </c>
      <c r="O24" s="17">
        <v>1084</v>
      </c>
      <c r="P24" s="12" t="s">
        <v>436</v>
      </c>
      <c r="Q24" s="12" t="s">
        <v>450</v>
      </c>
      <c r="R24" s="12" t="s">
        <v>438</v>
      </c>
      <c r="S24" s="8">
        <v>775363239</v>
      </c>
      <c r="T24" s="8" t="b">
        <v>1</v>
      </c>
      <c r="U24" s="11" t="s">
        <v>379</v>
      </c>
      <c r="V24" s="11" t="b">
        <v>0</v>
      </c>
      <c r="W24" s="11" t="b">
        <v>0</v>
      </c>
      <c r="X24" s="11" t="s">
        <v>452</v>
      </c>
      <c r="Y24" s="11" t="s">
        <v>440</v>
      </c>
      <c r="Z24" s="11" t="s">
        <v>468</v>
      </c>
      <c r="AA24" s="11" t="s">
        <v>501</v>
      </c>
      <c r="AB24" s="11" t="s">
        <v>500</v>
      </c>
      <c r="AC24" s="11" t="s">
        <v>455</v>
      </c>
      <c r="AD24" s="11" t="s">
        <v>475</v>
      </c>
      <c r="AE24" s="11" t="s">
        <v>446</v>
      </c>
      <c r="AF24" s="18" t="s">
        <v>447</v>
      </c>
      <c r="AG24" s="18" t="s">
        <v>458</v>
      </c>
    </row>
    <row r="25" spans="1:33" x14ac:dyDescent="0.35">
      <c r="A25" s="8">
        <v>148</v>
      </c>
      <c r="B25" s="8" t="b">
        <v>1</v>
      </c>
      <c r="C25" s="8" t="b">
        <v>0</v>
      </c>
      <c r="D25" s="8">
        <v>36</v>
      </c>
      <c r="E25" s="8">
        <v>-20</v>
      </c>
      <c r="F25" s="8">
        <v>1</v>
      </c>
      <c r="G25" s="8" t="b">
        <v>0</v>
      </c>
      <c r="H25" s="8">
        <v>16</v>
      </c>
      <c r="I25" s="8"/>
      <c r="J25" s="19">
        <v>16</v>
      </c>
      <c r="K25" s="92"/>
      <c r="L25" s="8" t="s">
        <v>502</v>
      </c>
      <c r="M25" s="12">
        <v>7</v>
      </c>
      <c r="N25" s="17">
        <v>26</v>
      </c>
      <c r="O25" s="17">
        <v>1082</v>
      </c>
      <c r="P25" s="12" t="s">
        <v>436</v>
      </c>
      <c r="Q25" s="12" t="s">
        <v>450</v>
      </c>
      <c r="R25" s="12" t="s">
        <v>451</v>
      </c>
      <c r="S25" s="8">
        <v>489506794</v>
      </c>
      <c r="T25" s="8" t="b">
        <v>1</v>
      </c>
      <c r="U25" s="11" t="s">
        <v>378</v>
      </c>
      <c r="V25" s="11" t="b">
        <v>0</v>
      </c>
      <c r="W25" s="11" t="b">
        <v>0</v>
      </c>
      <c r="X25" s="11" t="s">
        <v>460</v>
      </c>
      <c r="Y25" s="11" t="s">
        <v>503</v>
      </c>
      <c r="Z25" s="11" t="s">
        <v>468</v>
      </c>
      <c r="AA25" s="11" t="s">
        <v>499</v>
      </c>
      <c r="AB25" s="11" t="s">
        <v>443</v>
      </c>
      <c r="AC25" s="11" t="s">
        <v>464</v>
      </c>
      <c r="AD25" s="11" t="s">
        <v>491</v>
      </c>
      <c r="AE25" s="11" t="s">
        <v>504</v>
      </c>
      <c r="AF25" s="18" t="s">
        <v>505</v>
      </c>
      <c r="AG25" s="18" t="s">
        <v>448</v>
      </c>
    </row>
    <row r="26" spans="1:33" s="9" customFormat="1" x14ac:dyDescent="0.35">
      <c r="A26" s="8">
        <v>1480</v>
      </c>
      <c r="B26" s="8" t="b">
        <v>1</v>
      </c>
      <c r="C26" s="8" t="b">
        <v>0</v>
      </c>
      <c r="D26" s="8">
        <v>4</v>
      </c>
      <c r="E26" s="8">
        <v>13</v>
      </c>
      <c r="F26" s="8">
        <v>1</v>
      </c>
      <c r="G26" s="8" t="b">
        <v>1</v>
      </c>
      <c r="H26" s="8">
        <v>17</v>
      </c>
      <c r="I26" s="8"/>
      <c r="J26" s="19">
        <v>17</v>
      </c>
      <c r="K26" s="92"/>
      <c r="L26" s="8" t="s">
        <v>506</v>
      </c>
      <c r="M26" s="12">
        <v>8</v>
      </c>
      <c r="N26" s="17">
        <v>18</v>
      </c>
      <c r="O26" s="17">
        <v>1080</v>
      </c>
      <c r="P26" s="12" t="s">
        <v>436</v>
      </c>
      <c r="Q26" s="12" t="s">
        <v>437</v>
      </c>
      <c r="R26" s="12" t="s">
        <v>451</v>
      </c>
      <c r="S26" s="8">
        <v>1052829955</v>
      </c>
      <c r="T26" s="8" t="b">
        <v>1</v>
      </c>
      <c r="U26" s="11" t="s">
        <v>371</v>
      </c>
      <c r="V26" s="11" t="b">
        <v>1</v>
      </c>
      <c r="W26" s="11" t="b">
        <v>1</v>
      </c>
      <c r="X26" s="11" t="s">
        <v>452</v>
      </c>
      <c r="Y26" s="11" t="s">
        <v>440</v>
      </c>
      <c r="Z26" s="11" t="s">
        <v>507</v>
      </c>
      <c r="AA26" s="11" t="s">
        <v>508</v>
      </c>
      <c r="AB26" s="11" t="s">
        <v>509</v>
      </c>
      <c r="AC26" s="11" t="s">
        <v>485</v>
      </c>
      <c r="AD26" s="11" t="s">
        <v>475</v>
      </c>
      <c r="AE26" s="11" t="s">
        <v>476</v>
      </c>
      <c r="AF26" s="18" t="s">
        <v>447</v>
      </c>
      <c r="AG26" s="18" t="s">
        <v>477</v>
      </c>
    </row>
    <row r="27" spans="1:33" x14ac:dyDescent="0.35">
      <c r="A27" s="8">
        <v>24</v>
      </c>
      <c r="B27" s="8" t="b">
        <v>1</v>
      </c>
      <c r="C27" s="8" t="b">
        <v>0</v>
      </c>
      <c r="D27" s="8">
        <v>29</v>
      </c>
      <c r="E27" s="8">
        <v>-11</v>
      </c>
      <c r="F27" s="8">
        <v>1</v>
      </c>
      <c r="G27" s="8" t="b">
        <v>0</v>
      </c>
      <c r="H27" s="8">
        <v>18</v>
      </c>
      <c r="I27" s="8"/>
      <c r="J27" s="19">
        <v>18</v>
      </c>
      <c r="K27" s="92"/>
      <c r="L27" s="8" t="s">
        <v>408</v>
      </c>
      <c r="M27" s="12">
        <v>8</v>
      </c>
      <c r="N27" s="17">
        <v>30</v>
      </c>
      <c r="O27" s="17">
        <v>1052</v>
      </c>
      <c r="P27" s="12" t="s">
        <v>436</v>
      </c>
      <c r="Q27" s="12" t="s">
        <v>450</v>
      </c>
      <c r="R27" s="12" t="s">
        <v>451</v>
      </c>
      <c r="S27" s="8">
        <v>1475845972</v>
      </c>
      <c r="T27" s="8" t="b">
        <v>1</v>
      </c>
      <c r="U27" s="11" t="s">
        <v>50</v>
      </c>
      <c r="V27" s="11" t="b">
        <v>0</v>
      </c>
      <c r="W27" s="11" t="b">
        <v>0</v>
      </c>
      <c r="X27" s="11" t="s">
        <v>460</v>
      </c>
      <c r="Y27" s="11" t="s">
        <v>453</v>
      </c>
      <c r="Z27" s="11" t="s">
        <v>510</v>
      </c>
      <c r="AA27" s="11" t="s">
        <v>454</v>
      </c>
      <c r="AB27" s="11" t="s">
        <v>484</v>
      </c>
      <c r="AC27" s="11" t="s">
        <v>485</v>
      </c>
      <c r="AD27" s="11" t="s">
        <v>456</v>
      </c>
      <c r="AE27" s="11" t="s">
        <v>446</v>
      </c>
      <c r="AF27" s="18" t="s">
        <v>447</v>
      </c>
      <c r="AG27" s="18" t="s">
        <v>477</v>
      </c>
    </row>
    <row r="28" spans="1:33" x14ac:dyDescent="0.35">
      <c r="A28" s="8">
        <v>84</v>
      </c>
      <c r="B28" s="8" t="b">
        <v>1</v>
      </c>
      <c r="C28" s="8" t="b">
        <v>0</v>
      </c>
      <c r="D28" s="8">
        <v>49</v>
      </c>
      <c r="E28" s="8">
        <v>-30</v>
      </c>
      <c r="F28" s="8">
        <v>1</v>
      </c>
      <c r="G28" s="8" t="b">
        <v>1</v>
      </c>
      <c r="H28" s="8">
        <v>19</v>
      </c>
      <c r="I28" s="8"/>
      <c r="J28" s="19">
        <v>19</v>
      </c>
      <c r="K28" s="92"/>
      <c r="L28" s="8" t="s">
        <v>511</v>
      </c>
      <c r="M28" s="12">
        <v>8</v>
      </c>
      <c r="N28" s="17">
        <v>42</v>
      </c>
      <c r="O28" s="17">
        <v>1048</v>
      </c>
      <c r="P28" s="12" t="s">
        <v>436</v>
      </c>
      <c r="Q28" s="12" t="s">
        <v>450</v>
      </c>
      <c r="R28" s="12" t="s">
        <v>451</v>
      </c>
      <c r="S28" s="8">
        <v>2017291209</v>
      </c>
      <c r="T28" s="8" t="b">
        <v>1</v>
      </c>
      <c r="U28" s="11" t="s">
        <v>372</v>
      </c>
      <c r="V28" s="11" t="b">
        <v>1</v>
      </c>
      <c r="W28" s="11" t="b">
        <v>1</v>
      </c>
      <c r="X28" s="11" t="s">
        <v>439</v>
      </c>
      <c r="Y28" s="11" t="s">
        <v>488</v>
      </c>
      <c r="Z28" s="11" t="s">
        <v>498</v>
      </c>
      <c r="AA28" s="11" t="s">
        <v>442</v>
      </c>
      <c r="AB28" s="11" t="s">
        <v>443</v>
      </c>
      <c r="AC28" s="11" t="s">
        <v>455</v>
      </c>
      <c r="AD28" s="11" t="s">
        <v>491</v>
      </c>
      <c r="AE28" s="11" t="s">
        <v>457</v>
      </c>
      <c r="AF28" s="18" t="s">
        <v>505</v>
      </c>
      <c r="AG28" s="18" t="s">
        <v>448</v>
      </c>
    </row>
    <row r="29" spans="1:33" x14ac:dyDescent="0.35">
      <c r="A29" s="8">
        <v>16</v>
      </c>
      <c r="B29" s="8" t="b">
        <v>1</v>
      </c>
      <c r="C29" s="8" t="b">
        <v>0</v>
      </c>
      <c r="D29" s="8">
        <v>13</v>
      </c>
      <c r="E29" s="8">
        <v>7</v>
      </c>
      <c r="F29" s="8">
        <v>1</v>
      </c>
      <c r="G29" s="8" t="b">
        <v>0</v>
      </c>
      <c r="H29" s="8">
        <v>20</v>
      </c>
      <c r="I29" s="8"/>
      <c r="J29" s="19">
        <v>20</v>
      </c>
      <c r="K29" s="92"/>
      <c r="L29" s="8" t="s">
        <v>512</v>
      </c>
      <c r="M29" s="12">
        <v>7</v>
      </c>
      <c r="N29" s="17">
        <v>24</v>
      </c>
      <c r="O29" s="17">
        <v>1044</v>
      </c>
      <c r="P29" s="12" t="s">
        <v>436</v>
      </c>
      <c r="Q29" s="12" t="s">
        <v>437</v>
      </c>
      <c r="R29" s="12" t="s">
        <v>480</v>
      </c>
      <c r="S29" s="8">
        <v>1399942584</v>
      </c>
      <c r="T29" s="8" t="b">
        <v>1</v>
      </c>
      <c r="U29" s="11" t="s">
        <v>50</v>
      </c>
      <c r="V29" s="11" t="b">
        <v>0</v>
      </c>
      <c r="W29" s="11" t="b">
        <v>0</v>
      </c>
      <c r="X29" s="11" t="s">
        <v>452</v>
      </c>
      <c r="Y29" s="11" t="s">
        <v>488</v>
      </c>
      <c r="Z29" s="11" t="s">
        <v>441</v>
      </c>
      <c r="AA29" s="11" t="s">
        <v>442</v>
      </c>
      <c r="AB29" s="11" t="s">
        <v>509</v>
      </c>
      <c r="AC29" s="11" t="s">
        <v>513</v>
      </c>
      <c r="AD29" s="11" t="s">
        <v>514</v>
      </c>
      <c r="AE29" s="11" t="s">
        <v>515</v>
      </c>
      <c r="AF29" s="18" t="s">
        <v>470</v>
      </c>
      <c r="AG29" s="18" t="s">
        <v>516</v>
      </c>
    </row>
    <row r="30" spans="1:33" x14ac:dyDescent="0.35">
      <c r="A30" s="8">
        <v>97</v>
      </c>
      <c r="B30" s="8" t="b">
        <v>1</v>
      </c>
      <c r="C30" s="8" t="b">
        <v>0</v>
      </c>
      <c r="D30" s="8">
        <v>36</v>
      </c>
      <c r="E30" s="8">
        <v>-15</v>
      </c>
      <c r="F30" s="8">
        <v>1</v>
      </c>
      <c r="G30" s="8" t="b">
        <v>1</v>
      </c>
      <c r="H30" s="8">
        <v>21</v>
      </c>
      <c r="I30" s="8"/>
      <c r="J30" s="19">
        <v>21</v>
      </c>
      <c r="K30" s="92"/>
      <c r="L30" s="8" t="s">
        <v>517</v>
      </c>
      <c r="M30" s="12">
        <v>9</v>
      </c>
      <c r="N30" s="17">
        <v>42</v>
      </c>
      <c r="O30" s="17">
        <v>1042</v>
      </c>
      <c r="P30" s="12" t="s">
        <v>436</v>
      </c>
      <c r="Q30" s="12" t="s">
        <v>437</v>
      </c>
      <c r="R30" s="12" t="s">
        <v>451</v>
      </c>
      <c r="S30" s="8">
        <v>1408079795</v>
      </c>
      <c r="T30" s="8" t="b">
        <v>1</v>
      </c>
      <c r="U30" s="11" t="s">
        <v>370</v>
      </c>
      <c r="V30" s="11" t="b">
        <v>1</v>
      </c>
      <c r="W30" s="11" t="b">
        <v>1</v>
      </c>
      <c r="X30" s="11" t="s">
        <v>460</v>
      </c>
      <c r="Y30" s="11" t="s">
        <v>488</v>
      </c>
      <c r="Z30" s="11" t="s">
        <v>498</v>
      </c>
      <c r="AA30" s="11" t="s">
        <v>442</v>
      </c>
      <c r="AB30" s="11" t="s">
        <v>443</v>
      </c>
      <c r="AC30" s="11" t="s">
        <v>455</v>
      </c>
      <c r="AD30" s="11" t="s">
        <v>475</v>
      </c>
      <c r="AE30" s="11" t="s">
        <v>446</v>
      </c>
      <c r="AF30" s="18" t="s">
        <v>447</v>
      </c>
      <c r="AG30" s="18" t="s">
        <v>448</v>
      </c>
    </row>
    <row r="31" spans="1:33" s="9" customFormat="1" x14ac:dyDescent="0.35">
      <c r="A31" s="8">
        <v>1459</v>
      </c>
      <c r="B31" s="8" t="b">
        <v>1</v>
      </c>
      <c r="C31" s="8" t="b">
        <v>0</v>
      </c>
      <c r="D31" s="8">
        <v>85</v>
      </c>
      <c r="E31" s="8">
        <v>-63</v>
      </c>
      <c r="F31" s="8">
        <v>1</v>
      </c>
      <c r="G31" s="8" t="b">
        <v>0</v>
      </c>
      <c r="H31" s="8">
        <v>22</v>
      </c>
      <c r="I31" s="8"/>
      <c r="J31" s="19">
        <v>22</v>
      </c>
      <c r="K31" s="92"/>
      <c r="L31" s="8" t="s">
        <v>518</v>
      </c>
      <c r="M31" s="12">
        <v>7</v>
      </c>
      <c r="N31" s="17">
        <v>26</v>
      </c>
      <c r="O31" s="17">
        <v>1036</v>
      </c>
      <c r="P31" s="12" t="s">
        <v>436</v>
      </c>
      <c r="Q31" s="12" t="s">
        <v>450</v>
      </c>
      <c r="R31" s="12" t="s">
        <v>451</v>
      </c>
      <c r="S31" s="8">
        <v>1985230556</v>
      </c>
      <c r="T31" s="8" t="b">
        <v>1</v>
      </c>
      <c r="U31" s="11" t="s">
        <v>374</v>
      </c>
      <c r="V31" s="11" t="b">
        <v>0</v>
      </c>
      <c r="W31" s="11" t="b">
        <v>0</v>
      </c>
      <c r="X31" s="11" t="s">
        <v>452</v>
      </c>
      <c r="Y31" s="11" t="s">
        <v>461</v>
      </c>
      <c r="Z31" s="11" t="s">
        <v>507</v>
      </c>
      <c r="AA31" s="11" t="s">
        <v>499</v>
      </c>
      <c r="AB31" s="11" t="s">
        <v>484</v>
      </c>
      <c r="AC31" s="11" t="s">
        <v>485</v>
      </c>
      <c r="AD31" s="11" t="s">
        <v>456</v>
      </c>
      <c r="AE31" s="11" t="s">
        <v>457</v>
      </c>
      <c r="AF31" s="18" t="s">
        <v>505</v>
      </c>
      <c r="AG31" s="18" t="s">
        <v>516</v>
      </c>
    </row>
    <row r="32" spans="1:33" x14ac:dyDescent="0.35">
      <c r="A32" s="8">
        <v>21</v>
      </c>
      <c r="B32" s="8" t="b">
        <v>1</v>
      </c>
      <c r="C32" s="8" t="b">
        <v>0</v>
      </c>
      <c r="D32" s="8">
        <v>4</v>
      </c>
      <c r="E32" s="8">
        <v>19</v>
      </c>
      <c r="F32" s="8">
        <v>1</v>
      </c>
      <c r="G32" s="8" t="b">
        <v>1</v>
      </c>
      <c r="H32" s="8">
        <v>23</v>
      </c>
      <c r="I32" s="8"/>
      <c r="J32" s="19">
        <v>23</v>
      </c>
      <c r="K32" s="92"/>
      <c r="L32" s="8" t="s">
        <v>403</v>
      </c>
      <c r="M32" s="12">
        <v>9</v>
      </c>
      <c r="N32" s="17">
        <v>34</v>
      </c>
      <c r="O32" s="17">
        <v>1028</v>
      </c>
      <c r="P32" s="12" t="s">
        <v>436</v>
      </c>
      <c r="Q32" s="12" t="s">
        <v>437</v>
      </c>
      <c r="R32" s="12" t="s">
        <v>451</v>
      </c>
      <c r="S32" s="8">
        <v>773897509</v>
      </c>
      <c r="T32" s="8" t="b">
        <v>1</v>
      </c>
      <c r="U32" s="11" t="s">
        <v>376</v>
      </c>
      <c r="V32" s="11" t="b">
        <v>1</v>
      </c>
      <c r="W32" s="11" t="b">
        <v>0</v>
      </c>
      <c r="X32" s="11" t="s">
        <v>452</v>
      </c>
      <c r="Y32" s="11" t="s">
        <v>440</v>
      </c>
      <c r="Z32" s="11" t="s">
        <v>519</v>
      </c>
      <c r="AA32" s="11" t="s">
        <v>508</v>
      </c>
      <c r="AB32" s="11" t="s">
        <v>509</v>
      </c>
      <c r="AC32" s="11" t="s">
        <v>485</v>
      </c>
      <c r="AD32" s="11" t="s">
        <v>475</v>
      </c>
      <c r="AE32" s="11" t="s">
        <v>476</v>
      </c>
      <c r="AF32" s="18" t="s">
        <v>447</v>
      </c>
      <c r="AG32" s="18" t="s">
        <v>477</v>
      </c>
    </row>
    <row r="33" spans="1:33" x14ac:dyDescent="0.35">
      <c r="A33" s="8">
        <v>166</v>
      </c>
      <c r="B33" s="8" t="b">
        <v>1</v>
      </c>
      <c r="C33" s="8" t="b">
        <v>0</v>
      </c>
      <c r="D33" s="8">
        <v>2</v>
      </c>
      <c r="E33" s="8">
        <v>22</v>
      </c>
      <c r="F33" s="8">
        <v>1</v>
      </c>
      <c r="G33" s="8" t="b">
        <v>0</v>
      </c>
      <c r="H33" s="8">
        <v>24</v>
      </c>
      <c r="I33" s="8"/>
      <c r="J33" s="19">
        <v>24</v>
      </c>
      <c r="K33" s="92"/>
      <c r="L33" s="8" t="s">
        <v>520</v>
      </c>
      <c r="M33" s="12">
        <v>8</v>
      </c>
      <c r="N33" s="17">
        <v>32</v>
      </c>
      <c r="O33" s="17">
        <v>1012</v>
      </c>
      <c r="P33" s="12" t="s">
        <v>436</v>
      </c>
      <c r="Q33" s="12" t="s">
        <v>450</v>
      </c>
      <c r="R33" s="12" t="s">
        <v>438</v>
      </c>
      <c r="S33" s="8">
        <v>1925680134</v>
      </c>
      <c r="T33" s="8" t="b">
        <v>1</v>
      </c>
      <c r="U33" s="11" t="s">
        <v>373</v>
      </c>
      <c r="V33" s="11" t="b">
        <v>1</v>
      </c>
      <c r="W33" s="11" t="b">
        <v>1</v>
      </c>
      <c r="X33" s="11" t="s">
        <v>452</v>
      </c>
      <c r="Y33" s="11" t="s">
        <v>440</v>
      </c>
      <c r="Z33" s="11" t="s">
        <v>519</v>
      </c>
      <c r="AA33" s="11" t="s">
        <v>508</v>
      </c>
      <c r="AB33" s="11" t="s">
        <v>509</v>
      </c>
      <c r="AC33" s="11" t="s">
        <v>485</v>
      </c>
      <c r="AD33" s="11" t="s">
        <v>475</v>
      </c>
      <c r="AE33" s="11" t="s">
        <v>476</v>
      </c>
      <c r="AF33" s="18" t="s">
        <v>505</v>
      </c>
      <c r="AG33" s="18" t="s">
        <v>477</v>
      </c>
    </row>
    <row r="34" spans="1:33" s="9" customFormat="1" x14ac:dyDescent="0.35">
      <c r="A34" s="8">
        <v>13</v>
      </c>
      <c r="B34" s="8" t="b">
        <v>1</v>
      </c>
      <c r="C34" s="8" t="b">
        <v>0</v>
      </c>
      <c r="D34" s="8">
        <v>59</v>
      </c>
      <c r="E34" s="8">
        <v>-34</v>
      </c>
      <c r="F34" s="8">
        <v>1</v>
      </c>
      <c r="G34" s="8" t="b">
        <v>1</v>
      </c>
      <c r="H34" s="8">
        <v>25</v>
      </c>
      <c r="I34" s="8"/>
      <c r="J34" s="19">
        <v>25</v>
      </c>
      <c r="K34" s="92"/>
      <c r="L34" s="8" t="s">
        <v>521</v>
      </c>
      <c r="M34" s="12">
        <v>8</v>
      </c>
      <c r="N34" s="17">
        <v>22</v>
      </c>
      <c r="O34" s="17">
        <v>1008</v>
      </c>
      <c r="P34" s="12" t="s">
        <v>436</v>
      </c>
      <c r="Q34" s="12" t="s">
        <v>437</v>
      </c>
      <c r="R34" s="12" t="s">
        <v>451</v>
      </c>
      <c r="S34" s="8">
        <v>370303649</v>
      </c>
      <c r="T34" s="8" t="b">
        <v>1</v>
      </c>
      <c r="U34" s="11" t="s">
        <v>50</v>
      </c>
      <c r="V34" s="11" t="b">
        <v>0</v>
      </c>
      <c r="W34" s="11" t="b">
        <v>0</v>
      </c>
      <c r="X34" s="11" t="s">
        <v>452</v>
      </c>
      <c r="Y34" s="11" t="s">
        <v>440</v>
      </c>
      <c r="Z34" s="11" t="s">
        <v>522</v>
      </c>
      <c r="AA34" s="11" t="s">
        <v>508</v>
      </c>
      <c r="AB34" s="11" t="s">
        <v>443</v>
      </c>
      <c r="AC34" s="11" t="s">
        <v>496</v>
      </c>
      <c r="AD34" s="11" t="s">
        <v>475</v>
      </c>
      <c r="AE34" s="11" t="s">
        <v>523</v>
      </c>
      <c r="AF34" s="18" t="s">
        <v>447</v>
      </c>
      <c r="AG34" s="18" t="s">
        <v>477</v>
      </c>
    </row>
    <row r="35" spans="1:33" x14ac:dyDescent="0.35">
      <c r="A35" s="8">
        <v>46</v>
      </c>
      <c r="B35" s="8" t="b">
        <v>1</v>
      </c>
      <c r="C35" s="8" t="b">
        <v>0</v>
      </c>
      <c r="D35" s="8">
        <v>7</v>
      </c>
      <c r="E35" s="8">
        <v>19</v>
      </c>
      <c r="F35" s="8">
        <v>1</v>
      </c>
      <c r="G35" s="8" t="b">
        <v>0</v>
      </c>
      <c r="H35" s="8">
        <v>26</v>
      </c>
      <c r="I35" s="8"/>
      <c r="J35" s="19">
        <v>26</v>
      </c>
      <c r="K35" s="92"/>
      <c r="L35" s="8" t="s">
        <v>524</v>
      </c>
      <c r="M35" s="12">
        <v>8</v>
      </c>
      <c r="N35" s="17">
        <v>16</v>
      </c>
      <c r="O35" s="17">
        <v>1004</v>
      </c>
      <c r="P35" s="12" t="s">
        <v>451</v>
      </c>
      <c r="Q35" s="12" t="s">
        <v>437</v>
      </c>
      <c r="R35" s="12" t="s">
        <v>451</v>
      </c>
      <c r="S35" s="8">
        <v>1614126796</v>
      </c>
      <c r="T35" s="8" t="b">
        <v>1</v>
      </c>
      <c r="U35" s="11" t="s">
        <v>372</v>
      </c>
      <c r="V35" s="11" t="b">
        <v>1</v>
      </c>
      <c r="W35" s="11" t="b">
        <v>1</v>
      </c>
      <c r="X35" s="11" t="s">
        <v>452</v>
      </c>
      <c r="Y35" s="11" t="s">
        <v>440</v>
      </c>
      <c r="Z35" s="11" t="s">
        <v>507</v>
      </c>
      <c r="AA35" s="11" t="s">
        <v>508</v>
      </c>
      <c r="AB35" s="11" t="s">
        <v>509</v>
      </c>
      <c r="AC35" s="11" t="s">
        <v>485</v>
      </c>
      <c r="AD35" s="11" t="s">
        <v>475</v>
      </c>
      <c r="AE35" s="11" t="s">
        <v>476</v>
      </c>
      <c r="AF35" s="18" t="s">
        <v>447</v>
      </c>
      <c r="AG35" s="18" t="s">
        <v>471</v>
      </c>
    </row>
    <row r="36" spans="1:33" x14ac:dyDescent="0.35">
      <c r="A36" s="8">
        <v>299</v>
      </c>
      <c r="B36" s="8" t="b">
        <v>1</v>
      </c>
      <c r="C36" s="8" t="b">
        <v>0</v>
      </c>
      <c r="D36" s="8">
        <v>19</v>
      </c>
      <c r="E36" s="8">
        <v>8</v>
      </c>
      <c r="F36" s="8">
        <v>1</v>
      </c>
      <c r="G36" s="8" t="b">
        <v>1</v>
      </c>
      <c r="H36" s="8">
        <v>27</v>
      </c>
      <c r="I36" s="8"/>
      <c r="J36" s="19">
        <v>27</v>
      </c>
      <c r="K36" s="92"/>
      <c r="L36" s="8" t="s">
        <v>525</v>
      </c>
      <c r="M36" s="12">
        <v>8</v>
      </c>
      <c r="N36" s="17">
        <v>18</v>
      </c>
      <c r="O36" s="17">
        <v>984</v>
      </c>
      <c r="P36" s="12" t="s">
        <v>436</v>
      </c>
      <c r="Q36" s="12" t="s">
        <v>450</v>
      </c>
      <c r="R36" s="12" t="s">
        <v>438</v>
      </c>
      <c r="S36" s="8">
        <v>1670177068</v>
      </c>
      <c r="T36" s="8" t="b">
        <v>1</v>
      </c>
      <c r="U36" s="11" t="s">
        <v>369</v>
      </c>
      <c r="V36" s="11" t="b">
        <v>1</v>
      </c>
      <c r="W36" s="11" t="b">
        <v>1</v>
      </c>
      <c r="X36" s="11" t="s">
        <v>452</v>
      </c>
      <c r="Y36" s="11" t="s">
        <v>440</v>
      </c>
      <c r="Z36" s="11" t="s">
        <v>507</v>
      </c>
      <c r="AA36" s="11" t="s">
        <v>508</v>
      </c>
      <c r="AB36" s="11" t="s">
        <v>509</v>
      </c>
      <c r="AC36" s="11" t="s">
        <v>485</v>
      </c>
      <c r="AD36" s="11" t="s">
        <v>475</v>
      </c>
      <c r="AE36" s="11" t="s">
        <v>476</v>
      </c>
      <c r="AF36" s="18" t="s">
        <v>447</v>
      </c>
      <c r="AG36" s="18" t="s">
        <v>477</v>
      </c>
    </row>
    <row r="37" spans="1:33" x14ac:dyDescent="0.35">
      <c r="A37" s="8">
        <v>147</v>
      </c>
      <c r="B37" s="8" t="b">
        <v>1</v>
      </c>
      <c r="C37" s="8" t="b">
        <v>0</v>
      </c>
      <c r="D37" s="8">
        <v>13</v>
      </c>
      <c r="E37" s="8">
        <v>15</v>
      </c>
      <c r="F37" s="8">
        <v>1</v>
      </c>
      <c r="G37" s="8" t="b">
        <v>0</v>
      </c>
      <c r="H37" s="8">
        <v>28</v>
      </c>
      <c r="I37" s="8"/>
      <c r="J37" s="19">
        <v>28</v>
      </c>
      <c r="K37" s="92"/>
      <c r="L37" s="8" t="s">
        <v>526</v>
      </c>
      <c r="M37" s="12">
        <v>7</v>
      </c>
      <c r="N37" s="17">
        <v>0</v>
      </c>
      <c r="O37" s="17">
        <v>976</v>
      </c>
      <c r="P37" s="12" t="s">
        <v>436</v>
      </c>
      <c r="Q37" s="12" t="s">
        <v>450</v>
      </c>
      <c r="R37" s="12" t="s">
        <v>438</v>
      </c>
      <c r="S37" s="8">
        <v>658058758</v>
      </c>
      <c r="T37" s="8" t="b">
        <v>1</v>
      </c>
      <c r="U37" s="11" t="s">
        <v>367</v>
      </c>
      <c r="V37" s="11" t="b">
        <v>1</v>
      </c>
      <c r="W37" s="11" t="b">
        <v>0</v>
      </c>
      <c r="X37" s="11" t="s">
        <v>452</v>
      </c>
      <c r="Y37" s="11" t="s">
        <v>440</v>
      </c>
      <c r="Z37" s="11" t="s">
        <v>507</v>
      </c>
      <c r="AA37" s="11" t="s">
        <v>508</v>
      </c>
      <c r="AB37" s="11" t="s">
        <v>509</v>
      </c>
      <c r="AC37" s="11" t="s">
        <v>527</v>
      </c>
      <c r="AD37" s="11" t="s">
        <v>475</v>
      </c>
      <c r="AE37" s="11" t="s">
        <v>476</v>
      </c>
      <c r="AF37" s="18" t="s">
        <v>447</v>
      </c>
      <c r="AG37" s="18" t="s">
        <v>477</v>
      </c>
    </row>
    <row r="38" spans="1:33" x14ac:dyDescent="0.35">
      <c r="A38" s="8">
        <v>1449</v>
      </c>
      <c r="B38" s="8" t="b">
        <v>1</v>
      </c>
      <c r="C38" s="8" t="b">
        <v>0</v>
      </c>
      <c r="D38" s="8">
        <v>59</v>
      </c>
      <c r="E38" s="8">
        <v>-30</v>
      </c>
      <c r="F38" s="8">
        <v>1</v>
      </c>
      <c r="G38" s="8" t="b">
        <v>1</v>
      </c>
      <c r="H38" s="8">
        <v>29</v>
      </c>
      <c r="I38" s="8"/>
      <c r="J38" s="19">
        <v>29</v>
      </c>
      <c r="K38" s="92"/>
      <c r="L38" s="8" t="s">
        <v>416</v>
      </c>
      <c r="M38" s="12">
        <v>7</v>
      </c>
      <c r="N38" s="17">
        <v>28</v>
      </c>
      <c r="O38" s="17">
        <v>968</v>
      </c>
      <c r="P38" s="12" t="s">
        <v>436</v>
      </c>
      <c r="Q38" s="12" t="s">
        <v>450</v>
      </c>
      <c r="R38" s="12" t="s">
        <v>451</v>
      </c>
      <c r="S38" s="8">
        <v>1247103542</v>
      </c>
      <c r="T38" s="8" t="b">
        <v>1</v>
      </c>
      <c r="U38" s="11" t="s">
        <v>375</v>
      </c>
      <c r="V38" s="11" t="b">
        <v>0</v>
      </c>
      <c r="W38" s="11" t="b">
        <v>0</v>
      </c>
      <c r="X38" s="11" t="s">
        <v>528</v>
      </c>
      <c r="Y38" s="11" t="s">
        <v>440</v>
      </c>
      <c r="Z38" s="11" t="s">
        <v>468</v>
      </c>
      <c r="AA38" s="11" t="s">
        <v>529</v>
      </c>
      <c r="AB38" s="11" t="s">
        <v>443</v>
      </c>
      <c r="AC38" s="11" t="s">
        <v>496</v>
      </c>
      <c r="AD38" s="11" t="s">
        <v>530</v>
      </c>
      <c r="AE38" s="11" t="s">
        <v>446</v>
      </c>
      <c r="AF38" s="18" t="s">
        <v>505</v>
      </c>
      <c r="AG38" s="18" t="s">
        <v>458</v>
      </c>
    </row>
    <row r="39" spans="1:33" x14ac:dyDescent="0.35">
      <c r="A39" s="8">
        <v>1491</v>
      </c>
      <c r="B39" s="8" t="b">
        <v>1</v>
      </c>
      <c r="C39" s="8" t="b">
        <v>0</v>
      </c>
      <c r="D39" s="8">
        <v>59</v>
      </c>
      <c r="E39" s="8">
        <v>-29</v>
      </c>
      <c r="F39" s="8">
        <v>1</v>
      </c>
      <c r="G39" s="8" t="b">
        <v>0</v>
      </c>
      <c r="H39" s="8">
        <v>30</v>
      </c>
      <c r="I39" s="8"/>
      <c r="J39" s="19">
        <v>30</v>
      </c>
      <c r="K39" s="92"/>
      <c r="L39" s="8" t="s">
        <v>531</v>
      </c>
      <c r="M39" s="12">
        <v>8</v>
      </c>
      <c r="N39" s="17">
        <v>32</v>
      </c>
      <c r="O39" s="17">
        <v>964</v>
      </c>
      <c r="P39" s="12" t="s">
        <v>436</v>
      </c>
      <c r="Q39" s="12" t="s">
        <v>450</v>
      </c>
      <c r="R39" s="12" t="s">
        <v>480</v>
      </c>
      <c r="S39" s="8">
        <v>999887551</v>
      </c>
      <c r="T39" s="8" t="b">
        <v>1</v>
      </c>
      <c r="U39" s="11" t="s">
        <v>371</v>
      </c>
      <c r="V39" s="11" t="b">
        <v>1</v>
      </c>
      <c r="W39" s="11" t="b">
        <v>1</v>
      </c>
      <c r="X39" s="11" t="s">
        <v>532</v>
      </c>
      <c r="Y39" s="11" t="s">
        <v>453</v>
      </c>
      <c r="Z39" s="11" t="s">
        <v>468</v>
      </c>
      <c r="AA39" s="11" t="s">
        <v>442</v>
      </c>
      <c r="AB39" s="11" t="s">
        <v>500</v>
      </c>
      <c r="AC39" s="11" t="s">
        <v>485</v>
      </c>
      <c r="AD39" s="11" t="s">
        <v>473</v>
      </c>
      <c r="AE39" s="11" t="s">
        <v>446</v>
      </c>
      <c r="AF39" s="18" t="s">
        <v>497</v>
      </c>
      <c r="AG39" s="18" t="s">
        <v>533</v>
      </c>
    </row>
    <row r="40" spans="1:33" s="9" customFormat="1" x14ac:dyDescent="0.35">
      <c r="A40" s="8">
        <v>110</v>
      </c>
      <c r="B40" s="8" t="b">
        <v>1</v>
      </c>
      <c r="C40" s="8" t="b">
        <v>0</v>
      </c>
      <c r="D40" s="8">
        <v>52</v>
      </c>
      <c r="E40" s="8">
        <v>-21</v>
      </c>
      <c r="F40" s="8">
        <v>1</v>
      </c>
      <c r="G40" s="8" t="b">
        <v>1</v>
      </c>
      <c r="H40" s="8">
        <v>31</v>
      </c>
      <c r="I40" s="8"/>
      <c r="J40" s="19">
        <v>31</v>
      </c>
      <c r="K40" s="92"/>
      <c r="L40" s="8" t="s">
        <v>534</v>
      </c>
      <c r="M40" s="12">
        <v>7</v>
      </c>
      <c r="N40" s="17">
        <v>23</v>
      </c>
      <c r="O40" s="17">
        <v>954</v>
      </c>
      <c r="P40" s="12" t="s">
        <v>436</v>
      </c>
      <c r="Q40" s="12" t="s">
        <v>437</v>
      </c>
      <c r="R40" s="12" t="s">
        <v>451</v>
      </c>
      <c r="S40" s="8">
        <v>433163422</v>
      </c>
      <c r="T40" s="8" t="b">
        <v>1</v>
      </c>
      <c r="U40" s="11" t="s">
        <v>377</v>
      </c>
      <c r="V40" s="11" t="b">
        <v>1</v>
      </c>
      <c r="W40" s="11" t="b">
        <v>0</v>
      </c>
      <c r="X40" s="11" t="s">
        <v>439</v>
      </c>
      <c r="Y40" s="11" t="s">
        <v>440</v>
      </c>
      <c r="Z40" s="11" t="s">
        <v>507</v>
      </c>
      <c r="AA40" s="11" t="s">
        <v>499</v>
      </c>
      <c r="AB40" s="11" t="s">
        <v>484</v>
      </c>
      <c r="AC40" s="11" t="s">
        <v>485</v>
      </c>
      <c r="AD40" s="11" t="s">
        <v>456</v>
      </c>
      <c r="AE40" s="11" t="s">
        <v>446</v>
      </c>
      <c r="AF40" s="18" t="s">
        <v>505</v>
      </c>
      <c r="AG40" s="18" t="s">
        <v>535</v>
      </c>
    </row>
    <row r="41" spans="1:33" x14ac:dyDescent="0.35">
      <c r="A41" s="8">
        <v>174</v>
      </c>
      <c r="B41" s="8" t="b">
        <v>1</v>
      </c>
      <c r="C41" s="8" t="b">
        <v>0</v>
      </c>
      <c r="D41" s="8">
        <v>68</v>
      </c>
      <c r="E41" s="8">
        <v>-36</v>
      </c>
      <c r="F41" s="8">
        <v>1</v>
      </c>
      <c r="G41" s="8" t="b">
        <v>0</v>
      </c>
      <c r="H41" s="8">
        <v>32</v>
      </c>
      <c r="I41" s="8"/>
      <c r="J41" s="19">
        <v>32</v>
      </c>
      <c r="K41" s="92"/>
      <c r="L41" s="8" t="s">
        <v>536</v>
      </c>
      <c r="M41" s="12">
        <v>8</v>
      </c>
      <c r="N41" s="17">
        <v>43</v>
      </c>
      <c r="O41" s="17">
        <v>946</v>
      </c>
      <c r="P41" s="12" t="s">
        <v>436</v>
      </c>
      <c r="Q41" s="12" t="s">
        <v>450</v>
      </c>
      <c r="R41" s="12" t="s">
        <v>438</v>
      </c>
      <c r="S41" s="8">
        <v>86373159</v>
      </c>
      <c r="T41" s="8" t="b">
        <v>1</v>
      </c>
      <c r="U41" s="11" t="s">
        <v>375</v>
      </c>
      <c r="V41" s="11" t="b">
        <v>0</v>
      </c>
      <c r="W41" s="11" t="b">
        <v>0</v>
      </c>
      <c r="X41" s="11" t="s">
        <v>439</v>
      </c>
      <c r="Y41" s="11" t="s">
        <v>472</v>
      </c>
      <c r="Z41" s="11" t="s">
        <v>537</v>
      </c>
      <c r="AA41" s="11" t="s">
        <v>454</v>
      </c>
      <c r="AB41" s="11" t="s">
        <v>443</v>
      </c>
      <c r="AC41" s="11" t="s">
        <v>444</v>
      </c>
      <c r="AD41" s="11" t="s">
        <v>475</v>
      </c>
      <c r="AE41" s="11" t="s">
        <v>486</v>
      </c>
      <c r="AF41" s="18" t="s">
        <v>505</v>
      </c>
      <c r="AG41" s="18" t="s">
        <v>458</v>
      </c>
    </row>
    <row r="42" spans="1:33" x14ac:dyDescent="0.35">
      <c r="A42" s="8">
        <v>83</v>
      </c>
      <c r="B42" s="8" t="b">
        <v>1</v>
      </c>
      <c r="C42" s="8" t="b">
        <v>0</v>
      </c>
      <c r="D42" s="8">
        <v>19</v>
      </c>
      <c r="E42" s="8">
        <v>14</v>
      </c>
      <c r="F42" s="8">
        <v>1</v>
      </c>
      <c r="G42" s="8" t="b">
        <v>1</v>
      </c>
      <c r="H42" s="8">
        <v>33</v>
      </c>
      <c r="I42" s="8"/>
      <c r="J42" s="19">
        <v>33</v>
      </c>
      <c r="K42" s="92"/>
      <c r="L42" s="8" t="s">
        <v>538</v>
      </c>
      <c r="M42" s="12">
        <v>8</v>
      </c>
      <c r="N42" s="17">
        <v>18</v>
      </c>
      <c r="O42" s="17">
        <v>940</v>
      </c>
      <c r="P42" s="12" t="s">
        <v>451</v>
      </c>
      <c r="Q42" s="12" t="s">
        <v>437</v>
      </c>
      <c r="R42" s="12" t="s">
        <v>451</v>
      </c>
      <c r="S42" s="8">
        <v>220807985</v>
      </c>
      <c r="T42" s="8" t="b">
        <v>1</v>
      </c>
      <c r="U42" s="11" t="s">
        <v>372</v>
      </c>
      <c r="V42" s="11" t="b">
        <v>1</v>
      </c>
      <c r="W42" s="11" t="b">
        <v>1</v>
      </c>
      <c r="X42" s="11" t="s">
        <v>452</v>
      </c>
      <c r="Y42" s="11" t="s">
        <v>440</v>
      </c>
      <c r="Z42" s="11" t="s">
        <v>507</v>
      </c>
      <c r="AA42" s="11" t="s">
        <v>508</v>
      </c>
      <c r="AB42" s="11" t="s">
        <v>509</v>
      </c>
      <c r="AC42" s="11" t="s">
        <v>485</v>
      </c>
      <c r="AD42" s="11" t="s">
        <v>475</v>
      </c>
      <c r="AE42" s="11" t="s">
        <v>476</v>
      </c>
      <c r="AF42" s="18" t="s">
        <v>447</v>
      </c>
      <c r="AG42" s="18" t="s">
        <v>477</v>
      </c>
    </row>
    <row r="43" spans="1:33" x14ac:dyDescent="0.35">
      <c r="A43" s="8">
        <v>175</v>
      </c>
      <c r="B43" s="8" t="b">
        <v>1</v>
      </c>
      <c r="C43" s="8" t="b">
        <v>0</v>
      </c>
      <c r="D43" s="8">
        <v>17</v>
      </c>
      <c r="E43" s="8">
        <v>17</v>
      </c>
      <c r="F43" s="8">
        <v>1</v>
      </c>
      <c r="G43" s="8" t="b">
        <v>0</v>
      </c>
      <c r="H43" s="8">
        <v>34</v>
      </c>
      <c r="I43" s="8"/>
      <c r="J43" s="19">
        <v>34</v>
      </c>
      <c r="K43" s="92"/>
      <c r="L43" s="8" t="s">
        <v>405</v>
      </c>
      <c r="M43" s="12">
        <v>9</v>
      </c>
      <c r="N43" s="17">
        <v>32</v>
      </c>
      <c r="O43" s="17">
        <v>936</v>
      </c>
      <c r="P43" s="12" t="s">
        <v>436</v>
      </c>
      <c r="Q43" s="12" t="s">
        <v>450</v>
      </c>
      <c r="R43" s="12" t="s">
        <v>451</v>
      </c>
      <c r="S43" s="8">
        <v>1159190949</v>
      </c>
      <c r="T43" s="8" t="b">
        <v>1</v>
      </c>
      <c r="U43" s="11" t="s">
        <v>376</v>
      </c>
      <c r="V43" s="11" t="b">
        <v>0</v>
      </c>
      <c r="W43" s="11" t="b">
        <v>0</v>
      </c>
      <c r="X43" s="11" t="s">
        <v>452</v>
      </c>
      <c r="Y43" s="11" t="s">
        <v>440</v>
      </c>
      <c r="Z43" s="11" t="s">
        <v>507</v>
      </c>
      <c r="AA43" s="11" t="s">
        <v>508</v>
      </c>
      <c r="AB43" s="11" t="s">
        <v>509</v>
      </c>
      <c r="AC43" s="11" t="s">
        <v>485</v>
      </c>
      <c r="AD43" s="11" t="s">
        <v>475</v>
      </c>
      <c r="AE43" s="11" t="s">
        <v>539</v>
      </c>
      <c r="AF43" s="18" t="s">
        <v>447</v>
      </c>
      <c r="AG43" s="18" t="s">
        <v>477</v>
      </c>
    </row>
    <row r="44" spans="1:33" s="9" customFormat="1" x14ac:dyDescent="0.35">
      <c r="A44" s="8">
        <v>1335</v>
      </c>
      <c r="B44" s="8" t="b">
        <v>1</v>
      </c>
      <c r="C44" s="8" t="b">
        <v>0</v>
      </c>
      <c r="D44" s="8">
        <v>19</v>
      </c>
      <c r="E44" s="8">
        <v>15</v>
      </c>
      <c r="F44" s="8">
        <v>2</v>
      </c>
      <c r="G44" s="8" t="b">
        <v>0</v>
      </c>
      <c r="H44" s="8">
        <v>35</v>
      </c>
      <c r="I44" s="8"/>
      <c r="J44" s="19">
        <v>34</v>
      </c>
      <c r="K44" s="92"/>
      <c r="L44" s="8" t="s">
        <v>411</v>
      </c>
      <c r="M44" s="12">
        <v>8</v>
      </c>
      <c r="N44" s="17">
        <v>18</v>
      </c>
      <c r="O44" s="17">
        <v>936</v>
      </c>
      <c r="P44" s="12" t="s">
        <v>436</v>
      </c>
      <c r="Q44" s="12" t="s">
        <v>437</v>
      </c>
      <c r="R44" s="12" t="s">
        <v>480</v>
      </c>
      <c r="S44" s="8">
        <v>425039251</v>
      </c>
      <c r="T44" s="8" t="b">
        <v>1</v>
      </c>
      <c r="U44" s="11" t="s">
        <v>378</v>
      </c>
      <c r="V44" s="11" t="b">
        <v>0</v>
      </c>
      <c r="W44" s="11" t="b">
        <v>0</v>
      </c>
      <c r="X44" s="11" t="s">
        <v>452</v>
      </c>
      <c r="Y44" s="11" t="s">
        <v>440</v>
      </c>
      <c r="Z44" s="11" t="s">
        <v>507</v>
      </c>
      <c r="AA44" s="11" t="s">
        <v>508</v>
      </c>
      <c r="AB44" s="11" t="s">
        <v>509</v>
      </c>
      <c r="AC44" s="11" t="s">
        <v>485</v>
      </c>
      <c r="AD44" s="11" t="s">
        <v>475</v>
      </c>
      <c r="AE44" s="11" t="s">
        <v>476</v>
      </c>
      <c r="AF44" s="18" t="s">
        <v>447</v>
      </c>
      <c r="AG44" s="18" t="s">
        <v>477</v>
      </c>
    </row>
    <row r="45" spans="1:33" s="9" customFormat="1" x14ac:dyDescent="0.35">
      <c r="A45" s="8">
        <v>295</v>
      </c>
      <c r="B45" s="8" t="b">
        <v>1</v>
      </c>
      <c r="C45" s="8" t="b">
        <v>0</v>
      </c>
      <c r="D45" s="8">
        <v>98</v>
      </c>
      <c r="E45" s="8">
        <v>-62</v>
      </c>
      <c r="F45" s="8">
        <v>1</v>
      </c>
      <c r="G45" s="8" t="b">
        <v>1</v>
      </c>
      <c r="H45" s="8">
        <v>36</v>
      </c>
      <c r="I45" s="8"/>
      <c r="J45" s="19">
        <v>36</v>
      </c>
      <c r="K45" s="92"/>
      <c r="L45" s="8" t="s">
        <v>540</v>
      </c>
      <c r="M45" s="12">
        <v>9</v>
      </c>
      <c r="N45" s="17">
        <v>32</v>
      </c>
      <c r="O45" s="17">
        <v>932</v>
      </c>
      <c r="P45" s="12" t="s">
        <v>436</v>
      </c>
      <c r="Q45" s="12" t="s">
        <v>450</v>
      </c>
      <c r="R45" s="12" t="s">
        <v>438</v>
      </c>
      <c r="S45" s="8">
        <v>308202198</v>
      </c>
      <c r="T45" s="8" t="b">
        <v>0</v>
      </c>
      <c r="U45" s="11" t="s">
        <v>379</v>
      </c>
      <c r="V45" s="11" t="b">
        <v>0</v>
      </c>
      <c r="W45" s="11" t="b">
        <v>0</v>
      </c>
      <c r="X45" s="11" t="s">
        <v>452</v>
      </c>
      <c r="Y45" s="11" t="s">
        <v>440</v>
      </c>
      <c r="Z45" s="11" t="s">
        <v>507</v>
      </c>
      <c r="AA45" s="11" t="s">
        <v>508</v>
      </c>
      <c r="AB45" s="11" t="s">
        <v>509</v>
      </c>
      <c r="AC45" s="11" t="s">
        <v>485</v>
      </c>
      <c r="AD45" s="11" t="s">
        <v>475</v>
      </c>
      <c r="AE45" s="11" t="s">
        <v>539</v>
      </c>
      <c r="AF45" s="18" t="s">
        <v>447</v>
      </c>
      <c r="AG45" s="18" t="s">
        <v>477</v>
      </c>
    </row>
    <row r="46" spans="1:33" s="9" customFormat="1" x14ac:dyDescent="0.35">
      <c r="A46" s="8">
        <v>28</v>
      </c>
      <c r="B46" s="8" t="b">
        <v>1</v>
      </c>
      <c r="C46" s="8" t="b">
        <v>0</v>
      </c>
      <c r="D46" s="8">
        <v>42</v>
      </c>
      <c r="E46" s="8">
        <v>-5</v>
      </c>
      <c r="F46" s="8">
        <v>1</v>
      </c>
      <c r="G46" s="8" t="b">
        <v>0</v>
      </c>
      <c r="H46" s="8">
        <v>37</v>
      </c>
      <c r="I46" s="8"/>
      <c r="J46" s="19">
        <v>37</v>
      </c>
      <c r="K46" s="92"/>
      <c r="L46" s="8" t="s">
        <v>541</v>
      </c>
      <c r="M46" s="12">
        <v>9</v>
      </c>
      <c r="N46" s="17">
        <v>46</v>
      </c>
      <c r="O46" s="17">
        <v>924</v>
      </c>
      <c r="P46" s="12" t="s">
        <v>436</v>
      </c>
      <c r="Q46" s="12" t="s">
        <v>450</v>
      </c>
      <c r="R46" s="12" t="s">
        <v>451</v>
      </c>
      <c r="S46" s="8">
        <v>574695834</v>
      </c>
      <c r="T46" s="8" t="b">
        <v>1</v>
      </c>
      <c r="U46" s="11" t="s">
        <v>378</v>
      </c>
      <c r="V46" s="11" t="b">
        <v>0</v>
      </c>
      <c r="W46" s="11" t="b">
        <v>0</v>
      </c>
      <c r="X46" s="11" t="s">
        <v>452</v>
      </c>
      <c r="Y46" s="11" t="s">
        <v>440</v>
      </c>
      <c r="Z46" s="11" t="s">
        <v>519</v>
      </c>
      <c r="AA46" s="11" t="s">
        <v>508</v>
      </c>
      <c r="AB46" s="11" t="s">
        <v>509</v>
      </c>
      <c r="AC46" s="11" t="s">
        <v>485</v>
      </c>
      <c r="AD46" s="11" t="s">
        <v>475</v>
      </c>
      <c r="AE46" s="11" t="s">
        <v>539</v>
      </c>
      <c r="AF46" s="18" t="s">
        <v>505</v>
      </c>
      <c r="AG46" s="18" t="s">
        <v>477</v>
      </c>
    </row>
    <row r="47" spans="1:33" x14ac:dyDescent="0.35">
      <c r="A47" s="8">
        <v>136</v>
      </c>
      <c r="B47" s="8" t="b">
        <v>1</v>
      </c>
      <c r="C47" s="8" t="b">
        <v>0</v>
      </c>
      <c r="D47" s="8">
        <v>19</v>
      </c>
      <c r="E47" s="8">
        <v>19</v>
      </c>
      <c r="F47" s="8">
        <v>1</v>
      </c>
      <c r="G47" s="8" t="b">
        <v>1</v>
      </c>
      <c r="H47" s="8">
        <v>38</v>
      </c>
      <c r="I47" s="8"/>
      <c r="J47" s="19">
        <v>38</v>
      </c>
      <c r="K47" s="92"/>
      <c r="L47" s="8" t="s">
        <v>418</v>
      </c>
      <c r="M47" s="12">
        <v>8</v>
      </c>
      <c r="N47" s="17">
        <v>28</v>
      </c>
      <c r="O47" s="17">
        <v>920</v>
      </c>
      <c r="P47" s="12" t="s">
        <v>436</v>
      </c>
      <c r="Q47" s="12" t="s">
        <v>450</v>
      </c>
      <c r="R47" s="12" t="s">
        <v>480</v>
      </c>
      <c r="S47" s="8">
        <v>486917836</v>
      </c>
      <c r="T47" s="8" t="b">
        <v>0</v>
      </c>
      <c r="U47" s="11" t="s">
        <v>365</v>
      </c>
      <c r="V47" s="11" t="b">
        <v>1</v>
      </c>
      <c r="W47" s="11" t="b">
        <v>1</v>
      </c>
      <c r="X47" s="11" t="s">
        <v>452</v>
      </c>
      <c r="Y47" s="11" t="s">
        <v>440</v>
      </c>
      <c r="Z47" s="11" t="s">
        <v>519</v>
      </c>
      <c r="AA47" s="11" t="s">
        <v>508</v>
      </c>
      <c r="AB47" s="11" t="s">
        <v>509</v>
      </c>
      <c r="AC47" s="11" t="s">
        <v>485</v>
      </c>
      <c r="AD47" s="11" t="s">
        <v>475</v>
      </c>
      <c r="AE47" s="11" t="s">
        <v>476</v>
      </c>
      <c r="AF47" s="18" t="s">
        <v>447</v>
      </c>
      <c r="AG47" s="18" t="s">
        <v>542</v>
      </c>
    </row>
    <row r="48" spans="1:33" x14ac:dyDescent="0.35">
      <c r="A48" s="8">
        <v>239</v>
      </c>
      <c r="B48" s="8" t="b">
        <v>1</v>
      </c>
      <c r="C48" s="8" t="b">
        <v>0</v>
      </c>
      <c r="D48" s="8">
        <v>85</v>
      </c>
      <c r="E48" s="8">
        <v>-46</v>
      </c>
      <c r="F48" s="8">
        <v>1</v>
      </c>
      <c r="G48" s="8" t="b">
        <v>0</v>
      </c>
      <c r="H48" s="8">
        <v>39</v>
      </c>
      <c r="I48" s="8"/>
      <c r="J48" s="19">
        <v>39</v>
      </c>
      <c r="K48" s="92"/>
      <c r="L48" s="8" t="s">
        <v>543</v>
      </c>
      <c r="M48" s="12">
        <v>8</v>
      </c>
      <c r="N48" s="17">
        <v>22</v>
      </c>
      <c r="O48" s="17">
        <v>916</v>
      </c>
      <c r="P48" s="12" t="s">
        <v>436</v>
      </c>
      <c r="Q48" s="12" t="s">
        <v>450</v>
      </c>
      <c r="R48" s="12" t="s">
        <v>451</v>
      </c>
      <c r="S48" s="8">
        <v>1541864050</v>
      </c>
      <c r="T48" s="8" t="b">
        <v>1</v>
      </c>
      <c r="U48" s="11" t="s">
        <v>373</v>
      </c>
      <c r="V48" s="11" t="b">
        <v>1</v>
      </c>
      <c r="W48" s="11" t="b">
        <v>1</v>
      </c>
      <c r="X48" s="11" t="s">
        <v>481</v>
      </c>
      <c r="Y48" s="11" t="s">
        <v>440</v>
      </c>
      <c r="Z48" s="11" t="s">
        <v>522</v>
      </c>
      <c r="AA48" s="11" t="s">
        <v>544</v>
      </c>
      <c r="AB48" s="11" t="s">
        <v>545</v>
      </c>
      <c r="AC48" s="11" t="s">
        <v>485</v>
      </c>
      <c r="AD48" s="11" t="s">
        <v>491</v>
      </c>
      <c r="AE48" s="11" t="s">
        <v>523</v>
      </c>
      <c r="AF48" s="18" t="s">
        <v>447</v>
      </c>
      <c r="AG48" s="18" t="s">
        <v>448</v>
      </c>
    </row>
    <row r="49" spans="1:33" x14ac:dyDescent="0.35">
      <c r="A49" s="8">
        <v>106</v>
      </c>
      <c r="B49" s="8" t="b">
        <v>1</v>
      </c>
      <c r="C49" s="8" t="b">
        <v>0</v>
      </c>
      <c r="D49" s="8">
        <v>19</v>
      </c>
      <c r="E49" s="8">
        <v>20</v>
      </c>
      <c r="F49" s="8">
        <v>2</v>
      </c>
      <c r="G49" s="8" t="b">
        <v>0</v>
      </c>
      <c r="H49" s="8">
        <v>40</v>
      </c>
      <c r="I49" s="8"/>
      <c r="J49" s="19">
        <v>39</v>
      </c>
      <c r="K49" s="92"/>
      <c r="L49" s="8" t="s">
        <v>546</v>
      </c>
      <c r="M49" s="12">
        <v>9</v>
      </c>
      <c r="N49" s="17">
        <v>32</v>
      </c>
      <c r="O49" s="17">
        <v>916</v>
      </c>
      <c r="P49" s="12" t="s">
        <v>451</v>
      </c>
      <c r="Q49" s="12" t="s">
        <v>450</v>
      </c>
      <c r="R49" s="12" t="s">
        <v>451</v>
      </c>
      <c r="S49" s="8">
        <v>830468881</v>
      </c>
      <c r="T49" s="8" t="b">
        <v>1</v>
      </c>
      <c r="U49" s="11" t="s">
        <v>370</v>
      </c>
      <c r="V49" s="11" t="b">
        <v>1</v>
      </c>
      <c r="W49" s="11" t="b">
        <v>1</v>
      </c>
      <c r="X49" s="11" t="s">
        <v>452</v>
      </c>
      <c r="Y49" s="11" t="s">
        <v>440</v>
      </c>
      <c r="Z49" s="11" t="s">
        <v>507</v>
      </c>
      <c r="AA49" s="11" t="s">
        <v>508</v>
      </c>
      <c r="AB49" s="11" t="s">
        <v>509</v>
      </c>
      <c r="AC49" s="11" t="s">
        <v>485</v>
      </c>
      <c r="AD49" s="11" t="s">
        <v>475</v>
      </c>
      <c r="AE49" s="11" t="s">
        <v>539</v>
      </c>
      <c r="AF49" s="18" t="s">
        <v>447</v>
      </c>
      <c r="AG49" s="18" t="s">
        <v>477</v>
      </c>
    </row>
    <row r="50" spans="1:33" x14ac:dyDescent="0.35">
      <c r="A50" s="8">
        <v>18</v>
      </c>
      <c r="B50" s="8" t="b">
        <v>1</v>
      </c>
      <c r="C50" s="8" t="b">
        <v>1</v>
      </c>
      <c r="D50" s="8">
        <v>136</v>
      </c>
      <c r="E50" s="8">
        <v>-95</v>
      </c>
      <c r="F50" s="8">
        <v>1</v>
      </c>
      <c r="G50" s="8" t="b">
        <v>1</v>
      </c>
      <c r="H50" s="8">
        <v>41</v>
      </c>
      <c r="I50" s="8"/>
      <c r="J50" s="19">
        <v>41</v>
      </c>
      <c r="K50" s="92"/>
      <c r="L50" s="8" t="s">
        <v>547</v>
      </c>
      <c r="M50" s="12">
        <v>9</v>
      </c>
      <c r="N50" s="17">
        <v>36</v>
      </c>
      <c r="O50" s="17">
        <v>914</v>
      </c>
      <c r="P50" s="12" t="s">
        <v>436</v>
      </c>
      <c r="Q50" s="12" t="s">
        <v>437</v>
      </c>
      <c r="R50" s="12" t="s">
        <v>451</v>
      </c>
      <c r="S50" s="8">
        <v>405222256</v>
      </c>
      <c r="T50" s="8" t="b">
        <v>1</v>
      </c>
      <c r="U50" s="11" t="s">
        <v>378</v>
      </c>
      <c r="V50" s="11" t="b">
        <v>0</v>
      </c>
      <c r="W50" s="11" t="b">
        <v>0</v>
      </c>
      <c r="X50" s="11" t="s">
        <v>452</v>
      </c>
      <c r="Y50" s="11" t="s">
        <v>461</v>
      </c>
      <c r="Z50" s="11" t="s">
        <v>510</v>
      </c>
      <c r="AA50" s="11" t="s">
        <v>442</v>
      </c>
      <c r="AB50" s="11" t="s">
        <v>443</v>
      </c>
      <c r="AC50" s="11" t="s">
        <v>496</v>
      </c>
      <c r="AD50" s="11" t="s">
        <v>456</v>
      </c>
      <c r="AE50" s="11" t="s">
        <v>548</v>
      </c>
      <c r="AF50" s="18" t="s">
        <v>447</v>
      </c>
      <c r="AG50" s="18" t="s">
        <v>516</v>
      </c>
    </row>
    <row r="51" spans="1:33" x14ac:dyDescent="0.35">
      <c r="A51" s="8">
        <v>1515</v>
      </c>
      <c r="B51" s="8" t="b">
        <v>1</v>
      </c>
      <c r="C51" s="8" t="b">
        <v>0</v>
      </c>
      <c r="D51" s="8">
        <v>59</v>
      </c>
      <c r="E51" s="8">
        <v>-17</v>
      </c>
      <c r="F51" s="8">
        <v>1</v>
      </c>
      <c r="G51" s="8" t="b">
        <v>0</v>
      </c>
      <c r="H51" s="8">
        <v>42</v>
      </c>
      <c r="I51" s="8"/>
      <c r="J51" s="19">
        <v>42</v>
      </c>
      <c r="K51" s="92"/>
      <c r="L51" s="8" t="s">
        <v>549</v>
      </c>
      <c r="M51" s="12">
        <v>8</v>
      </c>
      <c r="N51" s="17">
        <v>20</v>
      </c>
      <c r="O51" s="17">
        <v>896</v>
      </c>
      <c r="P51" s="12" t="s">
        <v>451</v>
      </c>
      <c r="Q51" s="12" t="s">
        <v>437</v>
      </c>
      <c r="R51" s="12" t="s">
        <v>480</v>
      </c>
      <c r="S51" s="8">
        <v>1956956529</v>
      </c>
      <c r="T51" s="8" t="b">
        <v>1</v>
      </c>
      <c r="U51" s="11" t="s">
        <v>378</v>
      </c>
      <c r="V51" s="11" t="b">
        <v>0</v>
      </c>
      <c r="W51" s="11" t="b">
        <v>0</v>
      </c>
      <c r="X51" s="11" t="s">
        <v>452</v>
      </c>
      <c r="Y51" s="11" t="s">
        <v>440</v>
      </c>
      <c r="Z51" s="11" t="s">
        <v>507</v>
      </c>
      <c r="AA51" s="11" t="s">
        <v>508</v>
      </c>
      <c r="AB51" s="11" t="s">
        <v>484</v>
      </c>
      <c r="AC51" s="11" t="s">
        <v>485</v>
      </c>
      <c r="AD51" s="11" t="s">
        <v>475</v>
      </c>
      <c r="AE51" s="11" t="s">
        <v>523</v>
      </c>
      <c r="AF51" s="18" t="s">
        <v>447</v>
      </c>
      <c r="AG51" s="18" t="s">
        <v>477</v>
      </c>
    </row>
    <row r="52" spans="1:33" x14ac:dyDescent="0.35">
      <c r="A52" s="8">
        <v>115</v>
      </c>
      <c r="B52" s="8" t="b">
        <v>1</v>
      </c>
      <c r="C52" s="8" t="b">
        <v>0</v>
      </c>
      <c r="D52" s="8">
        <v>11</v>
      </c>
      <c r="E52" s="8">
        <v>32</v>
      </c>
      <c r="F52" s="8">
        <v>1</v>
      </c>
      <c r="G52" s="8" t="b">
        <v>1</v>
      </c>
      <c r="H52" s="8">
        <v>43</v>
      </c>
      <c r="I52" s="8"/>
      <c r="J52" s="19">
        <v>43</v>
      </c>
      <c r="K52" s="92"/>
      <c r="L52" s="8" t="s">
        <v>550</v>
      </c>
      <c r="M52" s="12">
        <v>7</v>
      </c>
      <c r="N52" s="17">
        <v>26</v>
      </c>
      <c r="O52" s="17">
        <v>892</v>
      </c>
      <c r="P52" s="12" t="s">
        <v>451</v>
      </c>
      <c r="Q52" s="12" t="s">
        <v>437</v>
      </c>
      <c r="R52" s="12" t="s">
        <v>451</v>
      </c>
      <c r="S52" s="8">
        <v>233352186</v>
      </c>
      <c r="T52" s="8" t="b">
        <v>1</v>
      </c>
      <c r="U52" s="11" t="s">
        <v>372</v>
      </c>
      <c r="V52" s="11" t="b">
        <v>1</v>
      </c>
      <c r="W52" s="11" t="b">
        <v>1</v>
      </c>
      <c r="X52" s="11" t="s">
        <v>542</v>
      </c>
      <c r="Y52" s="11" t="s">
        <v>440</v>
      </c>
      <c r="Z52" s="11" t="s">
        <v>519</v>
      </c>
      <c r="AA52" s="11" t="s">
        <v>508</v>
      </c>
      <c r="AB52" s="11" t="s">
        <v>509</v>
      </c>
      <c r="AC52" s="11" t="s">
        <v>485</v>
      </c>
      <c r="AD52" s="11" t="s">
        <v>475</v>
      </c>
      <c r="AE52" s="11" t="s">
        <v>476</v>
      </c>
      <c r="AF52" s="18" t="s">
        <v>505</v>
      </c>
      <c r="AG52" s="18" t="s">
        <v>477</v>
      </c>
    </row>
    <row r="53" spans="1:33" x14ac:dyDescent="0.35">
      <c r="A53" s="8">
        <v>1490</v>
      </c>
      <c r="B53" s="8" t="b">
        <v>1</v>
      </c>
      <c r="C53" s="8" t="b">
        <v>0</v>
      </c>
      <c r="D53" s="8">
        <v>49</v>
      </c>
      <c r="E53" s="8">
        <v>-6</v>
      </c>
      <c r="F53" s="8">
        <v>2</v>
      </c>
      <c r="G53" s="8" t="b">
        <v>1</v>
      </c>
      <c r="H53" s="8">
        <v>44</v>
      </c>
      <c r="I53" s="8"/>
      <c r="J53" s="19">
        <v>43</v>
      </c>
      <c r="K53" s="92"/>
      <c r="L53" s="8" t="s">
        <v>551</v>
      </c>
      <c r="M53" s="12">
        <v>7</v>
      </c>
      <c r="N53" s="17">
        <v>32</v>
      </c>
      <c r="O53" s="17">
        <v>892</v>
      </c>
      <c r="P53" s="12" t="s">
        <v>436</v>
      </c>
      <c r="Q53" s="12" t="s">
        <v>437</v>
      </c>
      <c r="R53" s="12" t="s">
        <v>438</v>
      </c>
      <c r="S53" s="8">
        <v>2096343259</v>
      </c>
      <c r="T53" s="8" t="b">
        <v>1</v>
      </c>
      <c r="U53" s="11" t="s">
        <v>377</v>
      </c>
      <c r="V53" s="11" t="b">
        <v>1</v>
      </c>
      <c r="W53" s="11" t="b">
        <v>0</v>
      </c>
      <c r="X53" s="11" t="s">
        <v>452</v>
      </c>
      <c r="Y53" s="11" t="s">
        <v>461</v>
      </c>
      <c r="Z53" s="11" t="s">
        <v>552</v>
      </c>
      <c r="AA53" s="11" t="s">
        <v>529</v>
      </c>
      <c r="AB53" s="11" t="s">
        <v>500</v>
      </c>
      <c r="AC53" s="11" t="s">
        <v>464</v>
      </c>
      <c r="AD53" s="11" t="s">
        <v>553</v>
      </c>
      <c r="AE53" s="11" t="s">
        <v>492</v>
      </c>
      <c r="AF53" s="18" t="s">
        <v>505</v>
      </c>
      <c r="AG53" s="18" t="s">
        <v>554</v>
      </c>
    </row>
    <row r="54" spans="1:33" x14ac:dyDescent="0.35">
      <c r="A54" s="8">
        <v>180</v>
      </c>
      <c r="B54" s="8" t="b">
        <v>1</v>
      </c>
      <c r="C54" s="8" t="b">
        <v>0</v>
      </c>
      <c r="D54" s="8">
        <v>85</v>
      </c>
      <c r="E54" s="8">
        <v>-42</v>
      </c>
      <c r="F54" s="8">
        <v>3</v>
      </c>
      <c r="G54" s="8" t="b">
        <v>1</v>
      </c>
      <c r="H54" s="8">
        <v>45</v>
      </c>
      <c r="I54" s="8"/>
      <c r="J54" s="19">
        <v>43</v>
      </c>
      <c r="K54" s="92"/>
      <c r="L54" s="8" t="s">
        <v>555</v>
      </c>
      <c r="M54" s="12">
        <v>8</v>
      </c>
      <c r="N54" s="17">
        <v>20</v>
      </c>
      <c r="O54" s="17">
        <v>892</v>
      </c>
      <c r="P54" s="12" t="s">
        <v>451</v>
      </c>
      <c r="Q54" s="12" t="s">
        <v>450</v>
      </c>
      <c r="R54" s="12" t="s">
        <v>451</v>
      </c>
      <c r="S54" s="8">
        <v>1459722233</v>
      </c>
      <c r="T54" s="8" t="b">
        <v>1</v>
      </c>
      <c r="U54" s="11" t="s">
        <v>379</v>
      </c>
      <c r="V54" s="11" t="b">
        <v>0</v>
      </c>
      <c r="W54" s="11" t="b">
        <v>0</v>
      </c>
      <c r="X54" s="11" t="s">
        <v>452</v>
      </c>
      <c r="Y54" s="11" t="s">
        <v>440</v>
      </c>
      <c r="Z54" s="11" t="s">
        <v>507</v>
      </c>
      <c r="AA54" s="11" t="s">
        <v>508</v>
      </c>
      <c r="AB54" s="11" t="s">
        <v>484</v>
      </c>
      <c r="AC54" s="11" t="s">
        <v>485</v>
      </c>
      <c r="AD54" s="11" t="s">
        <v>475</v>
      </c>
      <c r="AE54" s="11" t="s">
        <v>523</v>
      </c>
      <c r="AF54" s="18" t="s">
        <v>447</v>
      </c>
      <c r="AG54" s="18" t="s">
        <v>477</v>
      </c>
    </row>
    <row r="55" spans="1:33" x14ac:dyDescent="0.35">
      <c r="A55" s="8">
        <v>228</v>
      </c>
      <c r="B55" s="8" t="b">
        <v>1</v>
      </c>
      <c r="C55" s="8" t="b">
        <v>1</v>
      </c>
      <c r="D55" s="8">
        <v>68</v>
      </c>
      <c r="E55" s="8">
        <v>-22</v>
      </c>
      <c r="F55" s="8">
        <v>1</v>
      </c>
      <c r="G55" s="8" t="b">
        <v>0</v>
      </c>
      <c r="H55" s="8">
        <v>46</v>
      </c>
      <c r="I55" s="8"/>
      <c r="J55" s="19">
        <v>46</v>
      </c>
      <c r="K55" s="92"/>
      <c r="L55" s="8" t="s">
        <v>425</v>
      </c>
      <c r="M55" s="12">
        <v>8</v>
      </c>
      <c r="N55" s="17">
        <v>18</v>
      </c>
      <c r="O55" s="17">
        <v>888</v>
      </c>
      <c r="P55" s="12" t="s">
        <v>50</v>
      </c>
      <c r="Q55" s="12" t="s">
        <v>50</v>
      </c>
      <c r="R55" s="12" t="s">
        <v>50</v>
      </c>
      <c r="S55" s="8">
        <v>1079994226</v>
      </c>
      <c r="T55" s="8" t="b">
        <v>1</v>
      </c>
      <c r="U55" s="11" t="s">
        <v>50</v>
      </c>
      <c r="V55" s="11" t="b">
        <v>0</v>
      </c>
      <c r="W55" s="11" t="b">
        <v>0</v>
      </c>
      <c r="X55" s="11" t="s">
        <v>452</v>
      </c>
      <c r="Y55" s="11" t="s">
        <v>440</v>
      </c>
      <c r="Z55" s="11" t="s">
        <v>507</v>
      </c>
      <c r="AA55" s="11" t="s">
        <v>508</v>
      </c>
      <c r="AB55" s="11" t="s">
        <v>509</v>
      </c>
      <c r="AC55" s="11" t="s">
        <v>485</v>
      </c>
      <c r="AD55" s="11" t="s">
        <v>475</v>
      </c>
      <c r="AE55" s="11" t="s">
        <v>476</v>
      </c>
      <c r="AF55" s="18" t="s">
        <v>447</v>
      </c>
      <c r="AG55" s="18" t="s">
        <v>477</v>
      </c>
    </row>
    <row r="56" spans="1:33" x14ac:dyDescent="0.35">
      <c r="A56" s="8">
        <v>75</v>
      </c>
      <c r="B56" s="8" t="b">
        <v>1</v>
      </c>
      <c r="C56" s="8" t="b">
        <v>0</v>
      </c>
      <c r="D56" s="8">
        <v>2</v>
      </c>
      <c r="E56" s="8">
        <v>44</v>
      </c>
      <c r="F56" s="8">
        <v>2</v>
      </c>
      <c r="G56" s="8" t="b">
        <v>0</v>
      </c>
      <c r="H56" s="8">
        <v>47</v>
      </c>
      <c r="I56" s="8"/>
      <c r="J56" s="19">
        <v>46</v>
      </c>
      <c r="K56" s="92"/>
      <c r="L56" s="8" t="s">
        <v>556</v>
      </c>
      <c r="M56" s="12">
        <v>7</v>
      </c>
      <c r="N56" s="17">
        <v>16</v>
      </c>
      <c r="O56" s="17">
        <v>888</v>
      </c>
      <c r="P56" s="12" t="s">
        <v>436</v>
      </c>
      <c r="Q56" s="12" t="s">
        <v>450</v>
      </c>
      <c r="R56" s="12" t="s">
        <v>438</v>
      </c>
      <c r="S56" s="8">
        <v>1126333554</v>
      </c>
      <c r="T56" s="8" t="b">
        <v>1</v>
      </c>
      <c r="U56" s="11" t="s">
        <v>372</v>
      </c>
      <c r="V56" s="11" t="b">
        <v>1</v>
      </c>
      <c r="W56" s="11" t="b">
        <v>1</v>
      </c>
      <c r="X56" s="11" t="s">
        <v>452</v>
      </c>
      <c r="Y56" s="11" t="s">
        <v>440</v>
      </c>
      <c r="Z56" s="11" t="s">
        <v>507</v>
      </c>
      <c r="AA56" s="11" t="s">
        <v>508</v>
      </c>
      <c r="AB56" s="11" t="s">
        <v>509</v>
      </c>
      <c r="AC56" s="11" t="s">
        <v>485</v>
      </c>
      <c r="AD56" s="11" t="s">
        <v>475</v>
      </c>
      <c r="AE56" s="11" t="s">
        <v>476</v>
      </c>
      <c r="AF56" s="18" t="s">
        <v>505</v>
      </c>
      <c r="AG56" s="18" t="s">
        <v>477</v>
      </c>
    </row>
    <row r="57" spans="1:33" x14ac:dyDescent="0.35">
      <c r="A57" s="8">
        <v>291</v>
      </c>
      <c r="B57" s="8" t="b">
        <v>1</v>
      </c>
      <c r="C57" s="8" t="b">
        <v>0</v>
      </c>
      <c r="D57" s="8">
        <v>29</v>
      </c>
      <c r="E57" s="8">
        <v>17</v>
      </c>
      <c r="F57" s="8">
        <v>3</v>
      </c>
      <c r="G57" s="8" t="b">
        <v>0</v>
      </c>
      <c r="H57" s="8">
        <v>48</v>
      </c>
      <c r="I57" s="8"/>
      <c r="J57" s="19">
        <v>46</v>
      </c>
      <c r="K57" s="92"/>
      <c r="L57" s="8" t="s">
        <v>557</v>
      </c>
      <c r="M57" s="12">
        <v>8</v>
      </c>
      <c r="N57" s="17">
        <v>18</v>
      </c>
      <c r="O57" s="17">
        <v>888</v>
      </c>
      <c r="P57" s="12" t="s">
        <v>451</v>
      </c>
      <c r="Q57" s="12" t="s">
        <v>437</v>
      </c>
      <c r="R57" s="12" t="s">
        <v>451</v>
      </c>
      <c r="S57" s="8">
        <v>247261990</v>
      </c>
      <c r="T57" s="8" t="b">
        <v>1</v>
      </c>
      <c r="U57" s="11" t="s">
        <v>369</v>
      </c>
      <c r="V57" s="11" t="b">
        <v>1</v>
      </c>
      <c r="W57" s="11" t="b">
        <v>1</v>
      </c>
      <c r="X57" s="11" t="s">
        <v>452</v>
      </c>
      <c r="Y57" s="11" t="s">
        <v>440</v>
      </c>
      <c r="Z57" s="11" t="s">
        <v>507</v>
      </c>
      <c r="AA57" s="11" t="s">
        <v>508</v>
      </c>
      <c r="AB57" s="11" t="s">
        <v>509</v>
      </c>
      <c r="AC57" s="11" t="s">
        <v>485</v>
      </c>
      <c r="AD57" s="11" t="s">
        <v>475</v>
      </c>
      <c r="AE57" s="11" t="s">
        <v>476</v>
      </c>
      <c r="AF57" s="18" t="s">
        <v>447</v>
      </c>
      <c r="AG57" s="18" t="s">
        <v>477</v>
      </c>
    </row>
    <row r="58" spans="1:33" s="9" customFormat="1" x14ac:dyDescent="0.35">
      <c r="A58" s="8">
        <v>149</v>
      </c>
      <c r="B58" s="8" t="b">
        <v>1</v>
      </c>
      <c r="C58" s="8" t="b">
        <v>0</v>
      </c>
      <c r="D58" s="8">
        <v>36</v>
      </c>
      <c r="E58" s="8">
        <v>13</v>
      </c>
      <c r="F58" s="8">
        <v>1</v>
      </c>
      <c r="G58" s="8" t="b">
        <v>1</v>
      </c>
      <c r="H58" s="8">
        <v>49</v>
      </c>
      <c r="I58" s="8"/>
      <c r="J58" s="19">
        <v>49</v>
      </c>
      <c r="K58" s="92"/>
      <c r="L58" s="8" t="s">
        <v>558</v>
      </c>
      <c r="M58" s="12">
        <v>8</v>
      </c>
      <c r="N58" s="17">
        <v>18</v>
      </c>
      <c r="O58" s="17">
        <v>884</v>
      </c>
      <c r="P58" s="12" t="s">
        <v>436</v>
      </c>
      <c r="Q58" s="12" t="s">
        <v>450</v>
      </c>
      <c r="R58" s="12" t="s">
        <v>451</v>
      </c>
      <c r="S58" s="8">
        <v>55957443</v>
      </c>
      <c r="T58" s="8" t="b">
        <v>1</v>
      </c>
      <c r="U58" s="11" t="s">
        <v>369</v>
      </c>
      <c r="V58" s="11" t="b">
        <v>1</v>
      </c>
      <c r="W58" s="11" t="b">
        <v>1</v>
      </c>
      <c r="X58" s="11" t="s">
        <v>452</v>
      </c>
      <c r="Y58" s="11" t="s">
        <v>440</v>
      </c>
      <c r="Z58" s="11" t="s">
        <v>507</v>
      </c>
      <c r="AA58" s="11" t="s">
        <v>508</v>
      </c>
      <c r="AB58" s="11" t="s">
        <v>509</v>
      </c>
      <c r="AC58" s="11" t="s">
        <v>485</v>
      </c>
      <c r="AD58" s="11" t="s">
        <v>475</v>
      </c>
      <c r="AE58" s="11" t="s">
        <v>476</v>
      </c>
      <c r="AF58" s="18" t="s">
        <v>447</v>
      </c>
      <c r="AG58" s="18" t="s">
        <v>477</v>
      </c>
    </row>
    <row r="59" spans="1:33" x14ac:dyDescent="0.35">
      <c r="A59" s="8">
        <v>103</v>
      </c>
      <c r="B59" s="8" t="b">
        <v>1</v>
      </c>
      <c r="C59" s="8" t="b">
        <v>1</v>
      </c>
      <c r="D59" s="8">
        <v>146</v>
      </c>
      <c r="E59" s="8">
        <v>-96</v>
      </c>
      <c r="F59" s="8">
        <v>1</v>
      </c>
      <c r="G59" s="8" t="b">
        <v>0</v>
      </c>
      <c r="H59" s="8">
        <v>50</v>
      </c>
      <c r="I59" s="8"/>
      <c r="J59" s="19">
        <v>50</v>
      </c>
      <c r="K59" s="92"/>
      <c r="L59" s="8" t="s">
        <v>559</v>
      </c>
      <c r="M59" s="12">
        <v>8</v>
      </c>
      <c r="N59" s="17">
        <v>29</v>
      </c>
      <c r="O59" s="17">
        <v>876</v>
      </c>
      <c r="P59" s="12" t="s">
        <v>451</v>
      </c>
      <c r="Q59" s="12" t="s">
        <v>450</v>
      </c>
      <c r="R59" s="12" t="s">
        <v>451</v>
      </c>
      <c r="S59" s="8">
        <v>1463456613</v>
      </c>
      <c r="T59" s="8" t="b">
        <v>1</v>
      </c>
      <c r="U59" s="11" t="s">
        <v>373</v>
      </c>
      <c r="V59" s="11" t="b">
        <v>1</v>
      </c>
      <c r="W59" s="11" t="b">
        <v>1</v>
      </c>
      <c r="X59" s="11" t="s">
        <v>439</v>
      </c>
      <c r="Y59" s="11" t="s">
        <v>440</v>
      </c>
      <c r="Z59" s="11" t="s">
        <v>522</v>
      </c>
      <c r="AA59" s="11" t="s">
        <v>499</v>
      </c>
      <c r="AB59" s="11" t="s">
        <v>500</v>
      </c>
      <c r="AC59" s="11" t="s">
        <v>485</v>
      </c>
      <c r="AD59" s="11" t="s">
        <v>456</v>
      </c>
      <c r="AE59" s="11" t="s">
        <v>457</v>
      </c>
      <c r="AF59" s="18" t="s">
        <v>447</v>
      </c>
      <c r="AG59" s="18" t="s">
        <v>477</v>
      </c>
    </row>
    <row r="60" spans="1:33" s="9" customFormat="1" x14ac:dyDescent="0.35">
      <c r="A60" s="8">
        <v>1285</v>
      </c>
      <c r="B60" s="8" t="b">
        <v>1</v>
      </c>
      <c r="C60" s="8" t="b">
        <v>1</v>
      </c>
      <c r="D60" s="8">
        <v>146</v>
      </c>
      <c r="E60" s="8">
        <v>-96</v>
      </c>
      <c r="F60" s="8">
        <v>2</v>
      </c>
      <c r="G60" s="8" t="b">
        <v>0</v>
      </c>
      <c r="H60" s="8">
        <v>51</v>
      </c>
      <c r="I60" s="8"/>
      <c r="J60" s="19">
        <v>50</v>
      </c>
      <c r="K60" s="92"/>
      <c r="L60" s="8" t="s">
        <v>560</v>
      </c>
      <c r="M60" s="12">
        <v>7</v>
      </c>
      <c r="N60" s="17">
        <v>24</v>
      </c>
      <c r="O60" s="17">
        <v>876</v>
      </c>
      <c r="P60" s="12" t="s">
        <v>451</v>
      </c>
      <c r="Q60" s="12" t="s">
        <v>450</v>
      </c>
      <c r="R60" s="12" t="s">
        <v>480</v>
      </c>
      <c r="S60" s="8">
        <v>951338198</v>
      </c>
      <c r="T60" s="8" t="b">
        <v>1</v>
      </c>
      <c r="U60" s="11" t="s">
        <v>373</v>
      </c>
      <c r="V60" s="11" t="b">
        <v>1</v>
      </c>
      <c r="W60" s="11" t="b">
        <v>1</v>
      </c>
      <c r="X60" s="11" t="s">
        <v>561</v>
      </c>
      <c r="Y60" s="11" t="s">
        <v>562</v>
      </c>
      <c r="Z60" s="11" t="s">
        <v>510</v>
      </c>
      <c r="AA60" s="11" t="s">
        <v>544</v>
      </c>
      <c r="AB60" s="11" t="s">
        <v>545</v>
      </c>
      <c r="AC60" s="11" t="s">
        <v>464</v>
      </c>
      <c r="AD60" s="11" t="s">
        <v>491</v>
      </c>
      <c r="AE60" s="11" t="s">
        <v>492</v>
      </c>
      <c r="AF60" s="18" t="s">
        <v>470</v>
      </c>
      <c r="AG60" s="18" t="s">
        <v>448</v>
      </c>
    </row>
    <row r="61" spans="1:33" x14ac:dyDescent="0.35">
      <c r="A61" s="8">
        <v>120</v>
      </c>
      <c r="B61" s="8" t="b">
        <v>1</v>
      </c>
      <c r="C61" s="8" t="b">
        <v>0</v>
      </c>
      <c r="D61" s="8">
        <v>68</v>
      </c>
      <c r="E61" s="8">
        <v>-16</v>
      </c>
      <c r="F61" s="8">
        <v>1</v>
      </c>
      <c r="G61" s="8" t="b">
        <v>1</v>
      </c>
      <c r="H61" s="8">
        <v>52</v>
      </c>
      <c r="I61" s="8"/>
      <c r="J61" s="19">
        <v>52</v>
      </c>
      <c r="K61" s="92"/>
      <c r="L61" s="8" t="s">
        <v>563</v>
      </c>
      <c r="M61" s="12">
        <v>7</v>
      </c>
      <c r="N61" s="17">
        <v>26</v>
      </c>
      <c r="O61" s="17">
        <v>872</v>
      </c>
      <c r="P61" s="12" t="s">
        <v>436</v>
      </c>
      <c r="Q61" s="12" t="s">
        <v>450</v>
      </c>
      <c r="R61" s="12" t="s">
        <v>564</v>
      </c>
      <c r="S61" s="8">
        <v>890068618</v>
      </c>
      <c r="T61" s="8" t="b">
        <v>1</v>
      </c>
      <c r="U61" s="11" t="s">
        <v>374</v>
      </c>
      <c r="V61" s="11" t="b">
        <v>1</v>
      </c>
      <c r="W61" s="11" t="b">
        <v>0</v>
      </c>
      <c r="X61" s="11" t="s">
        <v>542</v>
      </c>
      <c r="Y61" s="11" t="s">
        <v>440</v>
      </c>
      <c r="Z61" s="11" t="s">
        <v>468</v>
      </c>
      <c r="AA61" s="11" t="s">
        <v>499</v>
      </c>
      <c r="AB61" s="11" t="s">
        <v>484</v>
      </c>
      <c r="AC61" s="11" t="s">
        <v>496</v>
      </c>
      <c r="AD61" s="11" t="s">
        <v>475</v>
      </c>
      <c r="AE61" s="11" t="s">
        <v>446</v>
      </c>
      <c r="AF61" s="18" t="s">
        <v>447</v>
      </c>
      <c r="AG61" s="18" t="s">
        <v>554</v>
      </c>
    </row>
    <row r="62" spans="1:33" x14ac:dyDescent="0.35">
      <c r="A62" s="8">
        <v>23</v>
      </c>
      <c r="B62" s="8" t="b">
        <v>1</v>
      </c>
      <c r="C62" s="8" t="b">
        <v>0</v>
      </c>
      <c r="D62" s="8">
        <v>59</v>
      </c>
      <c r="E62" s="8">
        <v>-6</v>
      </c>
      <c r="F62" s="8">
        <v>1</v>
      </c>
      <c r="G62" s="8" t="b">
        <v>0</v>
      </c>
      <c r="H62" s="8">
        <v>53</v>
      </c>
      <c r="I62" s="8"/>
      <c r="J62" s="19">
        <v>53</v>
      </c>
      <c r="K62" s="92"/>
      <c r="L62" s="8" t="s">
        <v>565</v>
      </c>
      <c r="M62" s="12">
        <v>8</v>
      </c>
      <c r="N62" s="17">
        <v>18</v>
      </c>
      <c r="O62" s="17">
        <v>868</v>
      </c>
      <c r="P62" s="12" t="s">
        <v>451</v>
      </c>
      <c r="Q62" s="12" t="s">
        <v>450</v>
      </c>
      <c r="R62" s="12" t="s">
        <v>451</v>
      </c>
      <c r="S62" s="8">
        <v>1654094028</v>
      </c>
      <c r="T62" s="8" t="b">
        <v>1</v>
      </c>
      <c r="U62" s="11" t="s">
        <v>50</v>
      </c>
      <c r="V62" s="11" t="b">
        <v>0</v>
      </c>
      <c r="W62" s="11" t="b">
        <v>0</v>
      </c>
      <c r="X62" s="11" t="s">
        <v>452</v>
      </c>
      <c r="Y62" s="11" t="s">
        <v>440</v>
      </c>
      <c r="Z62" s="11" t="s">
        <v>507</v>
      </c>
      <c r="AA62" s="11" t="s">
        <v>508</v>
      </c>
      <c r="AB62" s="11" t="s">
        <v>509</v>
      </c>
      <c r="AC62" s="11" t="s">
        <v>485</v>
      </c>
      <c r="AD62" s="11" t="s">
        <v>475</v>
      </c>
      <c r="AE62" s="11" t="s">
        <v>476</v>
      </c>
      <c r="AF62" s="18" t="s">
        <v>447</v>
      </c>
      <c r="AG62" s="18" t="s">
        <v>477</v>
      </c>
    </row>
    <row r="63" spans="1:33" x14ac:dyDescent="0.35">
      <c r="A63" s="8">
        <v>125</v>
      </c>
      <c r="B63" s="8" t="b">
        <v>1</v>
      </c>
      <c r="C63" s="8" t="b">
        <v>0</v>
      </c>
      <c r="D63" s="8">
        <v>29</v>
      </c>
      <c r="E63" s="8">
        <v>25</v>
      </c>
      <c r="F63" s="8">
        <v>1</v>
      </c>
      <c r="G63" s="8" t="b">
        <v>1</v>
      </c>
      <c r="H63" s="8">
        <v>54</v>
      </c>
      <c r="I63" s="8"/>
      <c r="J63" s="19">
        <v>54</v>
      </c>
      <c r="K63" s="92"/>
      <c r="L63" s="8" t="s">
        <v>566</v>
      </c>
      <c r="M63" s="12">
        <v>8</v>
      </c>
      <c r="N63" s="17">
        <v>18</v>
      </c>
      <c r="O63" s="17">
        <v>864</v>
      </c>
      <c r="P63" s="12" t="s">
        <v>436</v>
      </c>
      <c r="Q63" s="12" t="s">
        <v>450</v>
      </c>
      <c r="R63" s="12" t="s">
        <v>564</v>
      </c>
      <c r="S63" s="8">
        <v>798348145</v>
      </c>
      <c r="T63" s="8" t="b">
        <v>1</v>
      </c>
      <c r="U63" s="11" t="s">
        <v>371</v>
      </c>
      <c r="V63" s="11" t="b">
        <v>1</v>
      </c>
      <c r="W63" s="11" t="b">
        <v>1</v>
      </c>
      <c r="X63" s="11" t="s">
        <v>452</v>
      </c>
      <c r="Y63" s="11" t="s">
        <v>440</v>
      </c>
      <c r="Z63" s="11" t="s">
        <v>507</v>
      </c>
      <c r="AA63" s="11" t="s">
        <v>508</v>
      </c>
      <c r="AB63" s="11" t="s">
        <v>509</v>
      </c>
      <c r="AC63" s="11" t="s">
        <v>485</v>
      </c>
      <c r="AD63" s="11" t="s">
        <v>475</v>
      </c>
      <c r="AE63" s="11" t="s">
        <v>476</v>
      </c>
      <c r="AF63" s="18" t="s">
        <v>447</v>
      </c>
      <c r="AG63" s="18" t="s">
        <v>477</v>
      </c>
    </row>
    <row r="64" spans="1:33" x14ac:dyDescent="0.35">
      <c r="A64" s="8">
        <v>146</v>
      </c>
      <c r="B64" s="8" t="b">
        <v>1</v>
      </c>
      <c r="C64" s="8" t="b">
        <v>0</v>
      </c>
      <c r="D64" s="8">
        <v>59</v>
      </c>
      <c r="E64" s="8">
        <v>-4</v>
      </c>
      <c r="F64" s="8">
        <v>1</v>
      </c>
      <c r="G64" s="8" t="b">
        <v>0</v>
      </c>
      <c r="H64" s="8">
        <v>55</v>
      </c>
      <c r="I64" s="8"/>
      <c r="J64" s="19">
        <v>55</v>
      </c>
      <c r="K64" s="92"/>
      <c r="L64" s="8" t="s">
        <v>567</v>
      </c>
      <c r="M64" s="12">
        <v>9</v>
      </c>
      <c r="N64" s="17">
        <v>34</v>
      </c>
      <c r="O64" s="17">
        <v>860</v>
      </c>
      <c r="P64" s="12" t="s">
        <v>436</v>
      </c>
      <c r="Q64" s="12" t="s">
        <v>437</v>
      </c>
      <c r="R64" s="12" t="s">
        <v>438</v>
      </c>
      <c r="S64" s="8">
        <v>1412137990</v>
      </c>
      <c r="T64" s="8" t="b">
        <v>1</v>
      </c>
      <c r="U64" s="11" t="s">
        <v>372</v>
      </c>
      <c r="V64" s="11" t="b">
        <v>1</v>
      </c>
      <c r="W64" s="11" t="b">
        <v>1</v>
      </c>
      <c r="X64" s="11" t="s">
        <v>452</v>
      </c>
      <c r="Y64" s="11" t="s">
        <v>440</v>
      </c>
      <c r="Z64" s="11" t="s">
        <v>519</v>
      </c>
      <c r="AA64" s="11" t="s">
        <v>508</v>
      </c>
      <c r="AB64" s="11" t="s">
        <v>509</v>
      </c>
      <c r="AC64" s="11" t="s">
        <v>485</v>
      </c>
      <c r="AD64" s="11" t="s">
        <v>475</v>
      </c>
      <c r="AE64" s="11" t="s">
        <v>476</v>
      </c>
      <c r="AF64" s="18" t="s">
        <v>447</v>
      </c>
      <c r="AG64" s="18" t="s">
        <v>477</v>
      </c>
    </row>
    <row r="65" spans="1:33" x14ac:dyDescent="0.35">
      <c r="A65" s="8">
        <v>85</v>
      </c>
      <c r="B65" s="8" t="b">
        <v>1</v>
      </c>
      <c r="C65" s="8" t="b">
        <v>0</v>
      </c>
      <c r="D65" s="8">
        <v>36</v>
      </c>
      <c r="E65" s="8">
        <v>19</v>
      </c>
      <c r="F65" s="8">
        <v>2</v>
      </c>
      <c r="G65" s="8" t="b">
        <v>0</v>
      </c>
      <c r="H65" s="8">
        <v>56</v>
      </c>
      <c r="I65" s="8"/>
      <c r="J65" s="19">
        <v>55</v>
      </c>
      <c r="K65" s="92"/>
      <c r="L65" s="8" t="s">
        <v>568</v>
      </c>
      <c r="M65" s="12">
        <v>8</v>
      </c>
      <c r="N65" s="17">
        <v>24</v>
      </c>
      <c r="O65" s="17">
        <v>860</v>
      </c>
      <c r="P65" s="12" t="s">
        <v>436</v>
      </c>
      <c r="Q65" s="12" t="s">
        <v>437</v>
      </c>
      <c r="R65" s="12" t="s">
        <v>438</v>
      </c>
      <c r="S65" s="8">
        <v>162765296</v>
      </c>
      <c r="T65" s="8" t="b">
        <v>1</v>
      </c>
      <c r="U65" s="11" t="s">
        <v>372</v>
      </c>
      <c r="V65" s="11" t="b">
        <v>1</v>
      </c>
      <c r="W65" s="11" t="b">
        <v>1</v>
      </c>
      <c r="X65" s="11" t="s">
        <v>452</v>
      </c>
      <c r="Y65" s="11" t="s">
        <v>440</v>
      </c>
      <c r="Z65" s="11" t="s">
        <v>519</v>
      </c>
      <c r="AA65" s="11" t="s">
        <v>569</v>
      </c>
      <c r="AB65" s="11" t="s">
        <v>509</v>
      </c>
      <c r="AC65" s="11" t="s">
        <v>485</v>
      </c>
      <c r="AD65" s="11" t="s">
        <v>475</v>
      </c>
      <c r="AE65" s="11" t="s">
        <v>476</v>
      </c>
      <c r="AF65" s="18" t="s">
        <v>447</v>
      </c>
      <c r="AG65" s="18" t="s">
        <v>477</v>
      </c>
    </row>
    <row r="66" spans="1:33" x14ac:dyDescent="0.35">
      <c r="A66" s="8">
        <v>1121</v>
      </c>
      <c r="B66" s="8" t="b">
        <v>1</v>
      </c>
      <c r="C66" s="8" t="b">
        <v>0</v>
      </c>
      <c r="D66" s="8">
        <v>29</v>
      </c>
      <c r="E66" s="8">
        <v>26</v>
      </c>
      <c r="F66" s="8">
        <v>3</v>
      </c>
      <c r="G66" s="8" t="b">
        <v>0</v>
      </c>
      <c r="H66" s="8">
        <v>57</v>
      </c>
      <c r="I66" s="8"/>
      <c r="J66" s="19">
        <v>55</v>
      </c>
      <c r="K66" s="92"/>
      <c r="L66" s="8" t="s">
        <v>422</v>
      </c>
      <c r="M66" s="12">
        <v>8</v>
      </c>
      <c r="N66" s="17">
        <v>17</v>
      </c>
      <c r="O66" s="17">
        <v>860</v>
      </c>
      <c r="P66" s="12" t="s">
        <v>436</v>
      </c>
      <c r="Q66" s="12" t="s">
        <v>437</v>
      </c>
      <c r="R66" s="12" t="s">
        <v>480</v>
      </c>
      <c r="S66" s="8">
        <v>1233752663</v>
      </c>
      <c r="T66" s="8" t="b">
        <v>1</v>
      </c>
      <c r="U66" s="11" t="s">
        <v>373</v>
      </c>
      <c r="V66" s="11" t="b">
        <v>1</v>
      </c>
      <c r="W66" s="11" t="b">
        <v>1</v>
      </c>
      <c r="X66" s="11" t="s">
        <v>452</v>
      </c>
      <c r="Y66" s="11" t="s">
        <v>440</v>
      </c>
      <c r="Z66" s="11" t="s">
        <v>507</v>
      </c>
      <c r="AA66" s="11" t="s">
        <v>508</v>
      </c>
      <c r="AB66" s="11" t="s">
        <v>509</v>
      </c>
      <c r="AC66" s="11" t="s">
        <v>485</v>
      </c>
      <c r="AD66" s="11" t="s">
        <v>475</v>
      </c>
      <c r="AE66" s="11" t="s">
        <v>476</v>
      </c>
      <c r="AF66" s="18" t="s">
        <v>447</v>
      </c>
      <c r="AG66" s="18" t="s">
        <v>535</v>
      </c>
    </row>
    <row r="67" spans="1:33" x14ac:dyDescent="0.35">
      <c r="A67" s="8">
        <v>183</v>
      </c>
      <c r="B67" s="8" t="b">
        <v>1</v>
      </c>
      <c r="C67" s="8" t="b">
        <v>0</v>
      </c>
      <c r="D67" s="8">
        <v>59</v>
      </c>
      <c r="E67" s="8">
        <v>-4</v>
      </c>
      <c r="F67" s="8">
        <v>4</v>
      </c>
      <c r="G67" s="8" t="b">
        <v>0</v>
      </c>
      <c r="H67" s="8">
        <v>58</v>
      </c>
      <c r="I67" s="8"/>
      <c r="J67" s="19">
        <v>55</v>
      </c>
      <c r="K67" s="92"/>
      <c r="L67" s="8" t="s">
        <v>570</v>
      </c>
      <c r="M67" s="12">
        <v>9</v>
      </c>
      <c r="N67" s="17">
        <v>34</v>
      </c>
      <c r="O67" s="17">
        <v>860</v>
      </c>
      <c r="P67" s="12" t="s">
        <v>451</v>
      </c>
      <c r="Q67" s="12" t="s">
        <v>437</v>
      </c>
      <c r="R67" s="12" t="s">
        <v>438</v>
      </c>
      <c r="S67" s="8">
        <v>1764590250</v>
      </c>
      <c r="T67" s="8" t="b">
        <v>1</v>
      </c>
      <c r="U67" s="11" t="s">
        <v>50</v>
      </c>
      <c r="V67" s="11" t="b">
        <v>0</v>
      </c>
      <c r="W67" s="11" t="b">
        <v>0</v>
      </c>
      <c r="X67" s="11" t="s">
        <v>452</v>
      </c>
      <c r="Y67" s="11" t="s">
        <v>440</v>
      </c>
      <c r="Z67" s="11" t="s">
        <v>519</v>
      </c>
      <c r="AA67" s="11" t="s">
        <v>508</v>
      </c>
      <c r="AB67" s="11" t="s">
        <v>509</v>
      </c>
      <c r="AC67" s="11" t="s">
        <v>485</v>
      </c>
      <c r="AD67" s="11" t="s">
        <v>475</v>
      </c>
      <c r="AE67" s="11" t="s">
        <v>476</v>
      </c>
      <c r="AF67" s="18" t="s">
        <v>447</v>
      </c>
      <c r="AG67" s="18" t="s">
        <v>477</v>
      </c>
    </row>
    <row r="68" spans="1:33" s="9" customFormat="1" x14ac:dyDescent="0.35">
      <c r="A68" s="8">
        <v>293</v>
      </c>
      <c r="B68" s="8" t="b">
        <v>1</v>
      </c>
      <c r="C68" s="8" t="b">
        <v>0</v>
      </c>
      <c r="D68" s="8">
        <v>36</v>
      </c>
      <c r="E68" s="8">
        <v>19</v>
      </c>
      <c r="F68" s="8">
        <v>5</v>
      </c>
      <c r="G68" s="8" t="b">
        <v>0</v>
      </c>
      <c r="H68" s="8">
        <v>59</v>
      </c>
      <c r="I68" s="8"/>
      <c r="J68" s="19">
        <v>55</v>
      </c>
      <c r="K68" s="92"/>
      <c r="L68" s="8" t="s">
        <v>420</v>
      </c>
      <c r="M68" s="12">
        <v>8</v>
      </c>
      <c r="N68" s="17">
        <v>18</v>
      </c>
      <c r="O68" s="17">
        <v>860</v>
      </c>
      <c r="P68" s="12" t="s">
        <v>436</v>
      </c>
      <c r="Q68" s="12" t="s">
        <v>450</v>
      </c>
      <c r="R68" s="12" t="s">
        <v>438</v>
      </c>
      <c r="S68" s="8">
        <v>1864835965</v>
      </c>
      <c r="T68" s="8" t="b">
        <v>1</v>
      </c>
      <c r="U68" s="11" t="s">
        <v>367</v>
      </c>
      <c r="V68" s="11" t="b">
        <v>0</v>
      </c>
      <c r="W68" s="11" t="b">
        <v>0</v>
      </c>
      <c r="X68" s="11" t="s">
        <v>452</v>
      </c>
      <c r="Y68" s="11" t="s">
        <v>440</v>
      </c>
      <c r="Z68" s="11" t="s">
        <v>507</v>
      </c>
      <c r="AA68" s="11" t="s">
        <v>508</v>
      </c>
      <c r="AB68" s="11" t="s">
        <v>509</v>
      </c>
      <c r="AC68" s="11" t="s">
        <v>485</v>
      </c>
      <c r="AD68" s="11" t="s">
        <v>475</v>
      </c>
      <c r="AE68" s="11" t="s">
        <v>476</v>
      </c>
      <c r="AF68" s="18" t="s">
        <v>447</v>
      </c>
      <c r="AG68" s="18" t="s">
        <v>477</v>
      </c>
    </row>
    <row r="69" spans="1:33" x14ac:dyDescent="0.35">
      <c r="A69" s="8">
        <v>287</v>
      </c>
      <c r="B69" s="8" t="b">
        <v>1</v>
      </c>
      <c r="C69" s="8" t="b">
        <v>1</v>
      </c>
      <c r="D69" s="8">
        <v>150</v>
      </c>
      <c r="E69" s="8">
        <v>-95</v>
      </c>
      <c r="F69" s="8">
        <v>1</v>
      </c>
      <c r="G69" s="8" t="b">
        <v>1</v>
      </c>
      <c r="H69" s="8">
        <v>60</v>
      </c>
      <c r="I69" s="8"/>
      <c r="J69" s="19">
        <v>55</v>
      </c>
      <c r="K69" s="92"/>
      <c r="L69" s="8" t="s">
        <v>571</v>
      </c>
      <c r="M69" s="12">
        <v>8</v>
      </c>
      <c r="N69" s="17">
        <v>28</v>
      </c>
      <c r="O69" s="17">
        <v>860</v>
      </c>
      <c r="P69" s="12" t="s">
        <v>436</v>
      </c>
      <c r="Q69" s="12" t="s">
        <v>450</v>
      </c>
      <c r="R69" s="12" t="s">
        <v>451</v>
      </c>
      <c r="S69" s="8">
        <v>1327594268</v>
      </c>
      <c r="T69" s="8" t="b">
        <v>1</v>
      </c>
      <c r="U69" s="11" t="s">
        <v>373</v>
      </c>
      <c r="V69" s="11" t="b">
        <v>1</v>
      </c>
      <c r="W69" s="11" t="b">
        <v>1</v>
      </c>
      <c r="X69" s="11" t="s">
        <v>561</v>
      </c>
      <c r="Y69" s="11" t="s">
        <v>440</v>
      </c>
      <c r="Z69" s="11" t="s">
        <v>522</v>
      </c>
      <c r="AA69" s="11" t="s">
        <v>508</v>
      </c>
      <c r="AB69" s="11" t="s">
        <v>509</v>
      </c>
      <c r="AC69" s="11" t="s">
        <v>496</v>
      </c>
      <c r="AD69" s="11" t="s">
        <v>475</v>
      </c>
      <c r="AE69" s="11" t="s">
        <v>446</v>
      </c>
      <c r="AF69" s="18" t="s">
        <v>447</v>
      </c>
      <c r="AG69" s="18" t="s">
        <v>477</v>
      </c>
    </row>
    <row r="70" spans="1:33" x14ac:dyDescent="0.35">
      <c r="A70" s="8">
        <v>325</v>
      </c>
      <c r="B70" s="8" t="b">
        <v>1</v>
      </c>
      <c r="C70" s="8" t="b">
        <v>0</v>
      </c>
      <c r="D70" s="8">
        <v>29</v>
      </c>
      <c r="E70" s="8">
        <v>26</v>
      </c>
      <c r="F70" s="8">
        <v>2</v>
      </c>
      <c r="G70" s="8" t="b">
        <v>1</v>
      </c>
      <c r="H70" s="8">
        <v>61</v>
      </c>
      <c r="I70" s="8"/>
      <c r="J70" s="19">
        <v>55</v>
      </c>
      <c r="K70" s="92"/>
      <c r="L70" s="8" t="s">
        <v>572</v>
      </c>
      <c r="M70" s="12">
        <v>8</v>
      </c>
      <c r="N70" s="17">
        <v>18</v>
      </c>
      <c r="O70" s="17">
        <v>860</v>
      </c>
      <c r="P70" s="12" t="s">
        <v>436</v>
      </c>
      <c r="Q70" s="12" t="s">
        <v>450</v>
      </c>
      <c r="R70" s="12" t="s">
        <v>480</v>
      </c>
      <c r="S70" s="8">
        <v>1374788985</v>
      </c>
      <c r="T70" s="8" t="b">
        <v>1</v>
      </c>
      <c r="U70" s="11" t="s">
        <v>374</v>
      </c>
      <c r="V70" s="11" t="b">
        <v>0</v>
      </c>
      <c r="W70" s="11" t="b">
        <v>0</v>
      </c>
      <c r="X70" s="11" t="s">
        <v>452</v>
      </c>
      <c r="Y70" s="11" t="s">
        <v>440</v>
      </c>
      <c r="Z70" s="11" t="s">
        <v>507</v>
      </c>
      <c r="AA70" s="11" t="s">
        <v>508</v>
      </c>
      <c r="AB70" s="11" t="s">
        <v>509</v>
      </c>
      <c r="AC70" s="11" t="s">
        <v>485</v>
      </c>
      <c r="AD70" s="11" t="s">
        <v>475</v>
      </c>
      <c r="AE70" s="11" t="s">
        <v>476</v>
      </c>
      <c r="AF70" s="18" t="s">
        <v>447</v>
      </c>
      <c r="AG70" s="18" t="s">
        <v>477</v>
      </c>
    </row>
    <row r="71" spans="1:33" x14ac:dyDescent="0.35">
      <c r="A71" s="8">
        <v>256</v>
      </c>
      <c r="B71" s="8" t="b">
        <v>1</v>
      </c>
      <c r="C71" s="8" t="b">
        <v>0</v>
      </c>
      <c r="D71" s="8">
        <v>68</v>
      </c>
      <c r="E71" s="8">
        <v>-6</v>
      </c>
      <c r="F71" s="8">
        <v>1</v>
      </c>
      <c r="G71" s="8" t="b">
        <v>0</v>
      </c>
      <c r="H71" s="8">
        <v>62</v>
      </c>
      <c r="I71" s="8"/>
      <c r="J71" s="19">
        <v>62</v>
      </c>
      <c r="K71" s="92"/>
      <c r="L71" s="8" t="s">
        <v>573</v>
      </c>
      <c r="M71" s="12">
        <v>8</v>
      </c>
      <c r="N71" s="17">
        <v>18</v>
      </c>
      <c r="O71" s="17">
        <v>856</v>
      </c>
      <c r="P71" s="12" t="s">
        <v>436</v>
      </c>
      <c r="Q71" s="12" t="s">
        <v>450</v>
      </c>
      <c r="R71" s="12" t="s">
        <v>451</v>
      </c>
      <c r="S71" s="8">
        <v>1757587945</v>
      </c>
      <c r="T71" s="8" t="b">
        <v>1</v>
      </c>
      <c r="U71" s="11" t="s">
        <v>378</v>
      </c>
      <c r="V71" s="11" t="b">
        <v>0</v>
      </c>
      <c r="W71" s="11" t="b">
        <v>0</v>
      </c>
      <c r="X71" s="11" t="s">
        <v>452</v>
      </c>
      <c r="Y71" s="11" t="s">
        <v>440</v>
      </c>
      <c r="Z71" s="11" t="s">
        <v>507</v>
      </c>
      <c r="AA71" s="11" t="s">
        <v>508</v>
      </c>
      <c r="AB71" s="11" t="s">
        <v>509</v>
      </c>
      <c r="AC71" s="11" t="s">
        <v>485</v>
      </c>
      <c r="AD71" s="11" t="s">
        <v>475</v>
      </c>
      <c r="AE71" s="11" t="s">
        <v>476</v>
      </c>
      <c r="AF71" s="18" t="s">
        <v>447</v>
      </c>
      <c r="AG71" s="18" t="s">
        <v>477</v>
      </c>
    </row>
    <row r="72" spans="1:33" x14ac:dyDescent="0.35">
      <c r="A72" s="8">
        <v>187</v>
      </c>
      <c r="B72" s="8" t="b">
        <v>1</v>
      </c>
      <c r="C72" s="8" t="b">
        <v>0</v>
      </c>
      <c r="D72" s="8">
        <v>68</v>
      </c>
      <c r="E72" s="8">
        <v>-5</v>
      </c>
      <c r="F72" s="8">
        <v>1</v>
      </c>
      <c r="G72" s="8" t="b">
        <v>1</v>
      </c>
      <c r="H72" s="8">
        <v>63</v>
      </c>
      <c r="I72" s="8"/>
      <c r="J72" s="19">
        <v>63</v>
      </c>
      <c r="K72" s="92"/>
      <c r="L72" s="8" t="s">
        <v>574</v>
      </c>
      <c r="M72" s="12">
        <v>7</v>
      </c>
      <c r="N72" s="17">
        <v>12</v>
      </c>
      <c r="O72" s="17">
        <v>844</v>
      </c>
      <c r="P72" s="12" t="s">
        <v>451</v>
      </c>
      <c r="Q72" s="12" t="s">
        <v>437</v>
      </c>
      <c r="R72" s="12" t="s">
        <v>438</v>
      </c>
      <c r="S72" s="8">
        <v>1686562999</v>
      </c>
      <c r="T72" s="8" t="b">
        <v>1</v>
      </c>
      <c r="U72" s="11" t="s">
        <v>380</v>
      </c>
      <c r="V72" s="11" t="b">
        <v>0</v>
      </c>
      <c r="W72" s="11" t="b">
        <v>0</v>
      </c>
      <c r="X72" s="11" t="s">
        <v>542</v>
      </c>
      <c r="Y72" s="11" t="s">
        <v>440</v>
      </c>
      <c r="Z72" s="11" t="s">
        <v>507</v>
      </c>
      <c r="AA72" s="11" t="s">
        <v>508</v>
      </c>
      <c r="AB72" s="11" t="s">
        <v>509</v>
      </c>
      <c r="AC72" s="11" t="s">
        <v>485</v>
      </c>
      <c r="AD72" s="11" t="s">
        <v>475</v>
      </c>
      <c r="AE72" s="11" t="s">
        <v>476</v>
      </c>
      <c r="AF72" s="18" t="s">
        <v>447</v>
      </c>
      <c r="AG72" s="18" t="s">
        <v>477</v>
      </c>
    </row>
    <row r="73" spans="1:33" x14ac:dyDescent="0.35">
      <c r="A73" s="8">
        <v>160</v>
      </c>
      <c r="B73" s="8" t="b">
        <v>1</v>
      </c>
      <c r="C73" s="8" t="b">
        <v>1</v>
      </c>
      <c r="D73" s="8">
        <v>98</v>
      </c>
      <c r="E73" s="8">
        <v>-35</v>
      </c>
      <c r="F73" s="8">
        <v>2</v>
      </c>
      <c r="G73" s="8" t="b">
        <v>1</v>
      </c>
      <c r="H73" s="8">
        <v>64</v>
      </c>
      <c r="I73" s="8"/>
      <c r="J73" s="19">
        <v>63</v>
      </c>
      <c r="K73" s="92"/>
      <c r="L73" s="8" t="s">
        <v>575</v>
      </c>
      <c r="M73" s="12">
        <v>8</v>
      </c>
      <c r="N73" s="17">
        <v>18</v>
      </c>
      <c r="O73" s="17">
        <v>844</v>
      </c>
      <c r="P73" s="12" t="s">
        <v>436</v>
      </c>
      <c r="Q73" s="12" t="s">
        <v>450</v>
      </c>
      <c r="R73" s="12" t="s">
        <v>451</v>
      </c>
      <c r="S73" s="8">
        <v>1579907253</v>
      </c>
      <c r="T73" s="8" t="b">
        <v>1</v>
      </c>
      <c r="U73" s="11" t="s">
        <v>374</v>
      </c>
      <c r="V73" s="11" t="b">
        <v>0</v>
      </c>
      <c r="W73" s="11" t="b">
        <v>0</v>
      </c>
      <c r="X73" s="11" t="s">
        <v>452</v>
      </c>
      <c r="Y73" s="11" t="s">
        <v>440</v>
      </c>
      <c r="Z73" s="11" t="s">
        <v>507</v>
      </c>
      <c r="AA73" s="11" t="s">
        <v>508</v>
      </c>
      <c r="AB73" s="11" t="s">
        <v>509</v>
      </c>
      <c r="AC73" s="11" t="s">
        <v>485</v>
      </c>
      <c r="AD73" s="11" t="s">
        <v>475</v>
      </c>
      <c r="AE73" s="11" t="s">
        <v>476</v>
      </c>
      <c r="AF73" s="18" t="s">
        <v>447</v>
      </c>
      <c r="AG73" s="18" t="s">
        <v>477</v>
      </c>
    </row>
    <row r="74" spans="1:33" x14ac:dyDescent="0.35">
      <c r="A74" s="8">
        <v>298</v>
      </c>
      <c r="B74" s="8" t="b">
        <v>1</v>
      </c>
      <c r="C74" s="8" t="b">
        <v>0</v>
      </c>
      <c r="D74" s="8">
        <v>42</v>
      </c>
      <c r="E74" s="8">
        <v>21</v>
      </c>
      <c r="F74" s="8">
        <v>3</v>
      </c>
      <c r="G74" s="8" t="b">
        <v>1</v>
      </c>
      <c r="H74" s="8">
        <v>65</v>
      </c>
      <c r="I74" s="8"/>
      <c r="J74" s="19">
        <v>63</v>
      </c>
      <c r="K74" s="92"/>
      <c r="L74" s="8" t="s">
        <v>576</v>
      </c>
      <c r="M74" s="12">
        <v>8</v>
      </c>
      <c r="N74" s="17">
        <v>18</v>
      </c>
      <c r="O74" s="17">
        <v>844</v>
      </c>
      <c r="P74" s="12" t="s">
        <v>436</v>
      </c>
      <c r="Q74" s="12" t="s">
        <v>450</v>
      </c>
      <c r="R74" s="12" t="s">
        <v>438</v>
      </c>
      <c r="S74" s="8">
        <v>1166735589</v>
      </c>
      <c r="T74" s="8" t="b">
        <v>1</v>
      </c>
      <c r="U74" s="11" t="s">
        <v>370</v>
      </c>
      <c r="V74" s="11" t="b">
        <v>1</v>
      </c>
      <c r="W74" s="11" t="b">
        <v>1</v>
      </c>
      <c r="X74" s="11" t="s">
        <v>452</v>
      </c>
      <c r="Y74" s="11" t="s">
        <v>440</v>
      </c>
      <c r="Z74" s="11" t="s">
        <v>507</v>
      </c>
      <c r="AA74" s="11" t="s">
        <v>508</v>
      </c>
      <c r="AB74" s="11" t="s">
        <v>509</v>
      </c>
      <c r="AC74" s="11" t="s">
        <v>485</v>
      </c>
      <c r="AD74" s="11" t="s">
        <v>475</v>
      </c>
      <c r="AE74" s="11" t="s">
        <v>476</v>
      </c>
      <c r="AF74" s="18" t="s">
        <v>447</v>
      </c>
      <c r="AG74" s="18" t="s">
        <v>477</v>
      </c>
    </row>
    <row r="75" spans="1:33" x14ac:dyDescent="0.35">
      <c r="A75" s="8">
        <v>144</v>
      </c>
      <c r="B75" s="8" t="b">
        <v>1</v>
      </c>
      <c r="C75" s="8" t="b">
        <v>0</v>
      </c>
      <c r="D75" s="8">
        <v>19</v>
      </c>
      <c r="E75" s="8">
        <v>44</v>
      </c>
      <c r="F75" s="8">
        <v>4</v>
      </c>
      <c r="G75" s="8" t="b">
        <v>1</v>
      </c>
      <c r="H75" s="8">
        <v>66</v>
      </c>
      <c r="I75" s="8"/>
      <c r="J75" s="19">
        <v>63</v>
      </c>
      <c r="K75" s="92"/>
      <c r="L75" s="8" t="s">
        <v>577</v>
      </c>
      <c r="M75" s="12">
        <v>8</v>
      </c>
      <c r="N75" s="17">
        <v>18</v>
      </c>
      <c r="O75" s="17">
        <v>844</v>
      </c>
      <c r="P75" s="12" t="s">
        <v>436</v>
      </c>
      <c r="Q75" s="12" t="s">
        <v>450</v>
      </c>
      <c r="R75" s="12" t="s">
        <v>451</v>
      </c>
      <c r="S75" s="8">
        <v>1264728756</v>
      </c>
      <c r="T75" s="8" t="b">
        <v>1</v>
      </c>
      <c r="U75" s="11" t="s">
        <v>376</v>
      </c>
      <c r="V75" s="11" t="b">
        <v>1</v>
      </c>
      <c r="W75" s="11" t="b">
        <v>0</v>
      </c>
      <c r="X75" s="11" t="s">
        <v>452</v>
      </c>
      <c r="Y75" s="11" t="s">
        <v>440</v>
      </c>
      <c r="Z75" s="11" t="s">
        <v>507</v>
      </c>
      <c r="AA75" s="11" t="s">
        <v>508</v>
      </c>
      <c r="AB75" s="11" t="s">
        <v>509</v>
      </c>
      <c r="AC75" s="11" t="s">
        <v>485</v>
      </c>
      <c r="AD75" s="11" t="s">
        <v>475</v>
      </c>
      <c r="AE75" s="11" t="s">
        <v>476</v>
      </c>
      <c r="AF75" s="18" t="s">
        <v>447</v>
      </c>
      <c r="AG75" s="18" t="s">
        <v>477</v>
      </c>
    </row>
    <row r="76" spans="1:33" x14ac:dyDescent="0.35">
      <c r="A76" s="8">
        <v>151</v>
      </c>
      <c r="B76" s="8" t="b">
        <v>1</v>
      </c>
      <c r="C76" s="8" t="b">
        <v>0</v>
      </c>
      <c r="D76" s="8">
        <v>79</v>
      </c>
      <c r="E76" s="8">
        <v>-12</v>
      </c>
      <c r="F76" s="8">
        <v>1</v>
      </c>
      <c r="G76" s="8" t="b">
        <v>0</v>
      </c>
      <c r="H76" s="8">
        <v>67</v>
      </c>
      <c r="I76" s="8"/>
      <c r="J76" s="19">
        <v>67</v>
      </c>
      <c r="K76" s="92"/>
      <c r="L76" s="8" t="s">
        <v>578</v>
      </c>
      <c r="M76" s="12">
        <v>9</v>
      </c>
      <c r="N76" s="17">
        <v>32</v>
      </c>
      <c r="O76" s="17">
        <v>840</v>
      </c>
      <c r="P76" s="12" t="s">
        <v>451</v>
      </c>
      <c r="Q76" s="12" t="s">
        <v>450</v>
      </c>
      <c r="R76" s="12" t="s">
        <v>451</v>
      </c>
      <c r="S76" s="8">
        <v>913085523</v>
      </c>
      <c r="T76" s="8" t="b">
        <v>1</v>
      </c>
      <c r="U76" s="11" t="s">
        <v>369</v>
      </c>
      <c r="V76" s="11" t="b">
        <v>1</v>
      </c>
      <c r="W76" s="11" t="b">
        <v>1</v>
      </c>
      <c r="X76" s="11" t="s">
        <v>452</v>
      </c>
      <c r="Y76" s="11" t="s">
        <v>440</v>
      </c>
      <c r="Z76" s="11" t="s">
        <v>507</v>
      </c>
      <c r="AA76" s="11" t="s">
        <v>508</v>
      </c>
      <c r="AB76" s="11" t="s">
        <v>509</v>
      </c>
      <c r="AC76" s="11" t="s">
        <v>485</v>
      </c>
      <c r="AD76" s="11" t="s">
        <v>475</v>
      </c>
      <c r="AE76" s="11" t="s">
        <v>539</v>
      </c>
      <c r="AF76" s="18" t="s">
        <v>447</v>
      </c>
      <c r="AG76" s="18" t="s">
        <v>477</v>
      </c>
    </row>
    <row r="77" spans="1:33" s="9" customFormat="1" x14ac:dyDescent="0.35">
      <c r="A77" s="8">
        <v>186</v>
      </c>
      <c r="B77" s="8" t="b">
        <v>1</v>
      </c>
      <c r="C77" s="8" t="b">
        <v>0</v>
      </c>
      <c r="D77" s="8">
        <v>79</v>
      </c>
      <c r="E77" s="8">
        <v>-11</v>
      </c>
      <c r="F77" s="8">
        <v>1</v>
      </c>
      <c r="G77" s="8" t="b">
        <v>1</v>
      </c>
      <c r="H77" s="8">
        <v>68</v>
      </c>
      <c r="I77" s="8"/>
      <c r="J77" s="19">
        <v>68</v>
      </c>
      <c r="K77" s="92"/>
      <c r="L77" s="8" t="s">
        <v>412</v>
      </c>
      <c r="M77" s="12">
        <v>8</v>
      </c>
      <c r="N77" s="17">
        <v>18</v>
      </c>
      <c r="O77" s="17">
        <v>832</v>
      </c>
      <c r="P77" s="12" t="s">
        <v>436</v>
      </c>
      <c r="Q77" s="12" t="s">
        <v>437</v>
      </c>
      <c r="R77" s="12" t="s">
        <v>451</v>
      </c>
      <c r="S77" s="8">
        <v>746827114</v>
      </c>
      <c r="T77" s="8" t="b">
        <v>1</v>
      </c>
      <c r="U77" s="11" t="s">
        <v>379</v>
      </c>
      <c r="V77" s="11" t="b">
        <v>0</v>
      </c>
      <c r="W77" s="11" t="b">
        <v>0</v>
      </c>
      <c r="X77" s="11" t="s">
        <v>452</v>
      </c>
      <c r="Y77" s="11" t="s">
        <v>440</v>
      </c>
      <c r="Z77" s="11" t="s">
        <v>507</v>
      </c>
      <c r="AA77" s="11" t="s">
        <v>508</v>
      </c>
      <c r="AB77" s="11" t="s">
        <v>509</v>
      </c>
      <c r="AC77" s="11" t="s">
        <v>485</v>
      </c>
      <c r="AD77" s="11" t="s">
        <v>475</v>
      </c>
      <c r="AE77" s="11" t="s">
        <v>476</v>
      </c>
      <c r="AF77" s="18" t="s">
        <v>447</v>
      </c>
      <c r="AG77" s="18" t="s">
        <v>477</v>
      </c>
    </row>
    <row r="78" spans="1:33" x14ac:dyDescent="0.35">
      <c r="A78" s="8">
        <v>98</v>
      </c>
      <c r="B78" s="8" t="b">
        <v>1</v>
      </c>
      <c r="C78" s="8" t="b">
        <v>0</v>
      </c>
      <c r="D78" s="8">
        <v>79</v>
      </c>
      <c r="E78" s="8">
        <v>-11</v>
      </c>
      <c r="F78" s="8">
        <v>2</v>
      </c>
      <c r="G78" s="8" t="b">
        <v>1</v>
      </c>
      <c r="H78" s="8">
        <v>69</v>
      </c>
      <c r="I78" s="8"/>
      <c r="J78" s="19">
        <v>68</v>
      </c>
      <c r="K78" s="92"/>
      <c r="L78" s="8" t="s">
        <v>579</v>
      </c>
      <c r="M78" s="12">
        <v>9</v>
      </c>
      <c r="N78" s="17">
        <v>32</v>
      </c>
      <c r="O78" s="17">
        <v>832</v>
      </c>
      <c r="P78" s="12" t="s">
        <v>436</v>
      </c>
      <c r="Q78" s="12" t="s">
        <v>437</v>
      </c>
      <c r="R78" s="12" t="s">
        <v>438</v>
      </c>
      <c r="S78" s="8">
        <v>1617487314</v>
      </c>
      <c r="T78" s="8" t="b">
        <v>1</v>
      </c>
      <c r="U78" s="11" t="s">
        <v>375</v>
      </c>
      <c r="V78" s="11" t="b">
        <v>0</v>
      </c>
      <c r="W78" s="11" t="b">
        <v>0</v>
      </c>
      <c r="X78" s="11" t="s">
        <v>452</v>
      </c>
      <c r="Y78" s="11" t="s">
        <v>440</v>
      </c>
      <c r="Z78" s="11" t="s">
        <v>507</v>
      </c>
      <c r="AA78" s="11" t="s">
        <v>508</v>
      </c>
      <c r="AB78" s="11" t="s">
        <v>509</v>
      </c>
      <c r="AC78" s="11" t="s">
        <v>485</v>
      </c>
      <c r="AD78" s="11" t="s">
        <v>475</v>
      </c>
      <c r="AE78" s="11" t="s">
        <v>539</v>
      </c>
      <c r="AF78" s="18" t="s">
        <v>447</v>
      </c>
      <c r="AG78" s="18" t="s">
        <v>477</v>
      </c>
    </row>
    <row r="79" spans="1:33" x14ac:dyDescent="0.35">
      <c r="A79" s="8">
        <v>152</v>
      </c>
      <c r="B79" s="8" t="b">
        <v>1</v>
      </c>
      <c r="C79" s="8" t="b">
        <v>0</v>
      </c>
      <c r="D79" s="8">
        <v>29</v>
      </c>
      <c r="E79" s="8">
        <v>41</v>
      </c>
      <c r="F79" s="8">
        <v>1</v>
      </c>
      <c r="G79" s="8" t="b">
        <v>0</v>
      </c>
      <c r="H79" s="8">
        <v>70</v>
      </c>
      <c r="I79" s="8"/>
      <c r="J79" s="19">
        <v>70</v>
      </c>
      <c r="K79" s="92"/>
      <c r="L79" s="8" t="s">
        <v>580</v>
      </c>
      <c r="M79" s="12">
        <v>8</v>
      </c>
      <c r="N79" s="17">
        <v>18</v>
      </c>
      <c r="O79" s="17">
        <v>830</v>
      </c>
      <c r="P79" s="12" t="s">
        <v>436</v>
      </c>
      <c r="Q79" s="12" t="s">
        <v>437</v>
      </c>
      <c r="R79" s="12" t="s">
        <v>451</v>
      </c>
      <c r="S79" s="8">
        <v>1082778985</v>
      </c>
      <c r="T79" s="8" t="b">
        <v>1</v>
      </c>
      <c r="U79" s="11" t="s">
        <v>371</v>
      </c>
      <c r="V79" s="11" t="b">
        <v>1</v>
      </c>
      <c r="W79" s="11" t="b">
        <v>1</v>
      </c>
      <c r="X79" s="11" t="s">
        <v>452</v>
      </c>
      <c r="Y79" s="11" t="s">
        <v>440</v>
      </c>
      <c r="Z79" s="11" t="s">
        <v>507</v>
      </c>
      <c r="AA79" s="11" t="s">
        <v>508</v>
      </c>
      <c r="AB79" s="11" t="s">
        <v>509</v>
      </c>
      <c r="AC79" s="11" t="s">
        <v>485</v>
      </c>
      <c r="AD79" s="11" t="s">
        <v>475</v>
      </c>
      <c r="AE79" s="11" t="s">
        <v>476</v>
      </c>
      <c r="AF79" s="18" t="s">
        <v>447</v>
      </c>
      <c r="AG79" s="18" t="s">
        <v>477</v>
      </c>
    </row>
    <row r="80" spans="1:33" x14ac:dyDescent="0.35">
      <c r="A80" s="8">
        <v>1492</v>
      </c>
      <c r="B80" s="8" t="b">
        <v>1</v>
      </c>
      <c r="C80" s="8" t="b">
        <v>0</v>
      </c>
      <c r="D80" s="8">
        <v>52</v>
      </c>
      <c r="E80" s="8">
        <v>19</v>
      </c>
      <c r="F80" s="8">
        <v>1</v>
      </c>
      <c r="G80" s="8" t="b">
        <v>1</v>
      </c>
      <c r="H80" s="8">
        <v>71</v>
      </c>
      <c r="I80" s="8"/>
      <c r="J80" s="19">
        <v>71</v>
      </c>
      <c r="K80" s="92"/>
      <c r="L80" s="8" t="s">
        <v>581</v>
      </c>
      <c r="M80" s="12">
        <v>8</v>
      </c>
      <c r="N80" s="17">
        <v>18</v>
      </c>
      <c r="O80" s="17">
        <v>828</v>
      </c>
      <c r="P80" s="12" t="s">
        <v>436</v>
      </c>
      <c r="Q80" s="12" t="s">
        <v>437</v>
      </c>
      <c r="R80" s="12" t="s">
        <v>480</v>
      </c>
      <c r="S80" s="8">
        <v>97470157</v>
      </c>
      <c r="T80" s="8" t="b">
        <v>1</v>
      </c>
      <c r="U80" s="11" t="s">
        <v>370</v>
      </c>
      <c r="V80" s="11" t="b">
        <v>1</v>
      </c>
      <c r="W80" s="11" t="b">
        <v>1</v>
      </c>
      <c r="X80" s="11" t="s">
        <v>452</v>
      </c>
      <c r="Y80" s="11" t="s">
        <v>440</v>
      </c>
      <c r="Z80" s="11" t="s">
        <v>507</v>
      </c>
      <c r="AA80" s="11" t="s">
        <v>508</v>
      </c>
      <c r="AB80" s="11" t="s">
        <v>509</v>
      </c>
      <c r="AC80" s="11" t="s">
        <v>485</v>
      </c>
      <c r="AD80" s="11" t="s">
        <v>475</v>
      </c>
      <c r="AE80" s="11" t="s">
        <v>476</v>
      </c>
      <c r="AF80" s="18" t="s">
        <v>447</v>
      </c>
      <c r="AG80" s="18" t="s">
        <v>477</v>
      </c>
    </row>
    <row r="81" spans="1:33" x14ac:dyDescent="0.35">
      <c r="A81" s="8">
        <v>112</v>
      </c>
      <c r="B81" s="8" t="b">
        <v>1</v>
      </c>
      <c r="C81" s="8" t="b">
        <v>0</v>
      </c>
      <c r="D81" s="8">
        <v>42</v>
      </c>
      <c r="E81" s="8">
        <v>30</v>
      </c>
      <c r="F81" s="8">
        <v>1</v>
      </c>
      <c r="G81" s="8" t="b">
        <v>0</v>
      </c>
      <c r="H81" s="8">
        <v>72</v>
      </c>
      <c r="I81" s="8"/>
      <c r="J81" s="19">
        <v>72</v>
      </c>
      <c r="K81" s="92"/>
      <c r="L81" s="8" t="s">
        <v>582</v>
      </c>
      <c r="M81" s="12">
        <v>8</v>
      </c>
      <c r="N81" s="17">
        <v>18</v>
      </c>
      <c r="O81" s="17">
        <v>824</v>
      </c>
      <c r="P81" s="12" t="s">
        <v>436</v>
      </c>
      <c r="Q81" s="12" t="s">
        <v>450</v>
      </c>
      <c r="R81" s="12" t="s">
        <v>438</v>
      </c>
      <c r="S81" s="8">
        <v>77969618</v>
      </c>
      <c r="T81" s="8" t="b">
        <v>1</v>
      </c>
      <c r="U81" s="11" t="s">
        <v>372</v>
      </c>
      <c r="V81" s="11" t="b">
        <v>1</v>
      </c>
      <c r="W81" s="11" t="b">
        <v>1</v>
      </c>
      <c r="X81" s="11" t="s">
        <v>452</v>
      </c>
      <c r="Y81" s="11" t="s">
        <v>440</v>
      </c>
      <c r="Z81" s="11" t="s">
        <v>507</v>
      </c>
      <c r="AA81" s="11" t="s">
        <v>508</v>
      </c>
      <c r="AB81" s="11" t="s">
        <v>509</v>
      </c>
      <c r="AC81" s="11" t="s">
        <v>485</v>
      </c>
      <c r="AD81" s="11" t="s">
        <v>475</v>
      </c>
      <c r="AE81" s="11" t="s">
        <v>476</v>
      </c>
      <c r="AF81" s="18" t="s">
        <v>447</v>
      </c>
      <c r="AG81" s="18" t="s">
        <v>477</v>
      </c>
    </row>
    <row r="82" spans="1:33" x14ac:dyDescent="0.35">
      <c r="A82" s="8">
        <v>278</v>
      </c>
      <c r="B82" s="8" t="b">
        <v>1</v>
      </c>
      <c r="C82" s="8" t="b">
        <v>0</v>
      </c>
      <c r="D82" s="8">
        <v>36</v>
      </c>
      <c r="E82" s="8">
        <v>36</v>
      </c>
      <c r="F82" s="8">
        <v>2</v>
      </c>
      <c r="G82" s="8" t="b">
        <v>0</v>
      </c>
      <c r="H82" s="8">
        <v>73</v>
      </c>
      <c r="I82" s="8"/>
      <c r="J82" s="19">
        <v>72</v>
      </c>
      <c r="K82" s="92"/>
      <c r="L82" s="8" t="s">
        <v>583</v>
      </c>
      <c r="M82" s="12">
        <v>8</v>
      </c>
      <c r="N82" s="17">
        <v>18</v>
      </c>
      <c r="O82" s="17">
        <v>824</v>
      </c>
      <c r="P82" s="12" t="s">
        <v>451</v>
      </c>
      <c r="Q82" s="12" t="s">
        <v>437</v>
      </c>
      <c r="R82" s="12" t="s">
        <v>451</v>
      </c>
      <c r="S82" s="8">
        <v>206557889</v>
      </c>
      <c r="T82" s="8" t="b">
        <v>1</v>
      </c>
      <c r="U82" s="11" t="s">
        <v>372</v>
      </c>
      <c r="V82" s="11" t="b">
        <v>1</v>
      </c>
      <c r="W82" s="11" t="b">
        <v>1</v>
      </c>
      <c r="X82" s="11" t="s">
        <v>452</v>
      </c>
      <c r="Y82" s="11" t="s">
        <v>440</v>
      </c>
      <c r="Z82" s="11" t="s">
        <v>507</v>
      </c>
      <c r="AA82" s="11" t="s">
        <v>508</v>
      </c>
      <c r="AB82" s="11" t="s">
        <v>509</v>
      </c>
      <c r="AC82" s="11" t="s">
        <v>485</v>
      </c>
      <c r="AD82" s="11" t="s">
        <v>475</v>
      </c>
      <c r="AE82" s="11" t="s">
        <v>476</v>
      </c>
      <c r="AF82" s="18" t="s">
        <v>447</v>
      </c>
      <c r="AG82" s="18" t="s">
        <v>477</v>
      </c>
    </row>
    <row r="83" spans="1:33" x14ac:dyDescent="0.35">
      <c r="A83" s="8">
        <v>124</v>
      </c>
      <c r="B83" s="8" t="b">
        <v>1</v>
      </c>
      <c r="C83" s="8" t="b">
        <v>0</v>
      </c>
      <c r="D83" s="8">
        <v>52</v>
      </c>
      <c r="E83" s="8">
        <v>20</v>
      </c>
      <c r="F83" s="8">
        <v>3</v>
      </c>
      <c r="G83" s="8" t="b">
        <v>0</v>
      </c>
      <c r="H83" s="8">
        <v>74</v>
      </c>
      <c r="I83" s="8"/>
      <c r="J83" s="19">
        <v>72</v>
      </c>
      <c r="K83" s="92"/>
      <c r="L83" s="8" t="s">
        <v>404</v>
      </c>
      <c r="M83" s="12">
        <v>9</v>
      </c>
      <c r="N83" s="17">
        <v>34</v>
      </c>
      <c r="O83" s="17">
        <v>824</v>
      </c>
      <c r="P83" s="12" t="s">
        <v>436</v>
      </c>
      <c r="Q83" s="12" t="s">
        <v>450</v>
      </c>
      <c r="R83" s="12" t="s">
        <v>438</v>
      </c>
      <c r="S83" s="8">
        <v>2091891806</v>
      </c>
      <c r="T83" s="8" t="b">
        <v>1</v>
      </c>
      <c r="U83" s="11" t="s">
        <v>378</v>
      </c>
      <c r="V83" s="11" t="b">
        <v>0</v>
      </c>
      <c r="W83" s="11" t="b">
        <v>0</v>
      </c>
      <c r="X83" s="11" t="s">
        <v>452</v>
      </c>
      <c r="Y83" s="11" t="s">
        <v>440</v>
      </c>
      <c r="Z83" s="11" t="s">
        <v>519</v>
      </c>
      <c r="AA83" s="11" t="s">
        <v>508</v>
      </c>
      <c r="AB83" s="11" t="s">
        <v>509</v>
      </c>
      <c r="AC83" s="11" t="s">
        <v>485</v>
      </c>
      <c r="AD83" s="11" t="s">
        <v>475</v>
      </c>
      <c r="AE83" s="11" t="s">
        <v>476</v>
      </c>
      <c r="AF83" s="18" t="s">
        <v>447</v>
      </c>
      <c r="AG83" s="18" t="s">
        <v>477</v>
      </c>
    </row>
    <row r="84" spans="1:33" s="9" customFormat="1" x14ac:dyDescent="0.35">
      <c r="A84" s="8">
        <v>22</v>
      </c>
      <c r="B84" s="8" t="b">
        <v>1</v>
      </c>
      <c r="C84" s="8" t="b">
        <v>0</v>
      </c>
      <c r="D84" s="8">
        <v>42</v>
      </c>
      <c r="E84" s="8">
        <v>30</v>
      </c>
      <c r="F84" s="8">
        <v>4</v>
      </c>
      <c r="G84" s="8" t="b">
        <v>0</v>
      </c>
      <c r="H84" s="8">
        <v>75</v>
      </c>
      <c r="I84" s="8"/>
      <c r="J84" s="19">
        <v>72</v>
      </c>
      <c r="K84" s="92"/>
      <c r="L84" s="8" t="s">
        <v>584</v>
      </c>
      <c r="M84" s="12">
        <v>9</v>
      </c>
      <c r="N84" s="17">
        <v>34</v>
      </c>
      <c r="O84" s="17">
        <v>824</v>
      </c>
      <c r="P84" s="12" t="s">
        <v>436</v>
      </c>
      <c r="Q84" s="12" t="s">
        <v>450</v>
      </c>
      <c r="R84" s="12" t="s">
        <v>451</v>
      </c>
      <c r="S84" s="8">
        <v>1353808022</v>
      </c>
      <c r="T84" s="8" t="b">
        <v>1</v>
      </c>
      <c r="U84" s="11" t="s">
        <v>50</v>
      </c>
      <c r="V84" s="11" t="b">
        <v>0</v>
      </c>
      <c r="W84" s="11" t="b">
        <v>0</v>
      </c>
      <c r="X84" s="11" t="s">
        <v>452</v>
      </c>
      <c r="Y84" s="11" t="s">
        <v>440</v>
      </c>
      <c r="Z84" s="11" t="s">
        <v>519</v>
      </c>
      <c r="AA84" s="11" t="s">
        <v>508</v>
      </c>
      <c r="AB84" s="11" t="s">
        <v>509</v>
      </c>
      <c r="AC84" s="11" t="s">
        <v>485</v>
      </c>
      <c r="AD84" s="11" t="s">
        <v>475</v>
      </c>
      <c r="AE84" s="11" t="s">
        <v>476</v>
      </c>
      <c r="AF84" s="18" t="s">
        <v>447</v>
      </c>
      <c r="AG84" s="18" t="s">
        <v>477</v>
      </c>
    </row>
    <row r="85" spans="1:33" x14ac:dyDescent="0.35">
      <c r="A85" s="8">
        <v>27</v>
      </c>
      <c r="B85" s="8" t="b">
        <v>1</v>
      </c>
      <c r="C85" s="8" t="b">
        <v>0</v>
      </c>
      <c r="D85" s="8">
        <v>42</v>
      </c>
      <c r="E85" s="8">
        <v>34</v>
      </c>
      <c r="F85" s="8">
        <v>1</v>
      </c>
      <c r="G85" s="8" t="b">
        <v>1</v>
      </c>
      <c r="H85" s="8">
        <v>76</v>
      </c>
      <c r="I85" s="8"/>
      <c r="J85" s="19">
        <v>76</v>
      </c>
      <c r="K85" s="92"/>
      <c r="L85" s="8" t="s">
        <v>585</v>
      </c>
      <c r="M85" s="12">
        <v>7</v>
      </c>
      <c r="N85" s="17">
        <v>16</v>
      </c>
      <c r="O85" s="17">
        <v>822</v>
      </c>
      <c r="P85" s="12" t="s">
        <v>436</v>
      </c>
      <c r="Q85" s="12" t="s">
        <v>437</v>
      </c>
      <c r="R85" s="12" t="s">
        <v>451</v>
      </c>
      <c r="S85" s="8">
        <v>1048176496</v>
      </c>
      <c r="T85" s="8" t="b">
        <v>1</v>
      </c>
      <c r="U85" s="11" t="s">
        <v>376</v>
      </c>
      <c r="V85" s="11" t="b">
        <v>1</v>
      </c>
      <c r="W85" s="11" t="b">
        <v>0</v>
      </c>
      <c r="X85" s="11" t="s">
        <v>452</v>
      </c>
      <c r="Y85" s="11" t="s">
        <v>440</v>
      </c>
      <c r="Z85" s="11" t="s">
        <v>507</v>
      </c>
      <c r="AA85" s="11" t="s">
        <v>508</v>
      </c>
      <c r="AB85" s="11" t="s">
        <v>509</v>
      </c>
      <c r="AC85" s="11" t="s">
        <v>485</v>
      </c>
      <c r="AD85" s="11" t="s">
        <v>475</v>
      </c>
      <c r="AE85" s="11" t="s">
        <v>476</v>
      </c>
      <c r="AF85" s="18" t="s">
        <v>505</v>
      </c>
      <c r="AG85" s="18" t="s">
        <v>477</v>
      </c>
    </row>
    <row r="86" spans="1:33" x14ac:dyDescent="0.35">
      <c r="A86" s="8">
        <v>109</v>
      </c>
      <c r="B86" s="8" t="b">
        <v>1</v>
      </c>
      <c r="C86" s="8" t="b">
        <v>0</v>
      </c>
      <c r="D86" s="8">
        <v>79</v>
      </c>
      <c r="E86" s="8">
        <v>-2</v>
      </c>
      <c r="F86" s="8">
        <v>1</v>
      </c>
      <c r="G86" s="8" t="b">
        <v>0</v>
      </c>
      <c r="H86" s="8">
        <v>77</v>
      </c>
      <c r="I86" s="8"/>
      <c r="J86" s="19">
        <v>77</v>
      </c>
      <c r="K86" s="92"/>
      <c r="L86" s="8" t="s">
        <v>586</v>
      </c>
      <c r="M86" s="12">
        <v>7</v>
      </c>
      <c r="N86" s="17">
        <v>22</v>
      </c>
      <c r="O86" s="17">
        <v>820</v>
      </c>
      <c r="P86" s="12" t="s">
        <v>436</v>
      </c>
      <c r="Q86" s="12" t="s">
        <v>437</v>
      </c>
      <c r="R86" s="12" t="s">
        <v>451</v>
      </c>
      <c r="S86" s="8">
        <v>1935713307</v>
      </c>
      <c r="T86" s="8" t="b">
        <v>1</v>
      </c>
      <c r="U86" s="11" t="s">
        <v>371</v>
      </c>
      <c r="V86" s="11" t="b">
        <v>1</v>
      </c>
      <c r="W86" s="11" t="b">
        <v>1</v>
      </c>
      <c r="X86" s="11" t="s">
        <v>452</v>
      </c>
      <c r="Y86" s="11" t="s">
        <v>461</v>
      </c>
      <c r="Z86" s="11" t="s">
        <v>468</v>
      </c>
      <c r="AA86" s="11" t="s">
        <v>454</v>
      </c>
      <c r="AB86" s="11" t="s">
        <v>443</v>
      </c>
      <c r="AC86" s="11" t="s">
        <v>455</v>
      </c>
      <c r="AD86" s="11" t="s">
        <v>475</v>
      </c>
      <c r="AE86" s="11" t="s">
        <v>476</v>
      </c>
      <c r="AF86" s="18" t="s">
        <v>505</v>
      </c>
      <c r="AG86" s="18" t="s">
        <v>535</v>
      </c>
    </row>
    <row r="87" spans="1:33" x14ac:dyDescent="0.35">
      <c r="A87" s="8">
        <v>114</v>
      </c>
      <c r="B87" s="8" t="b">
        <v>1</v>
      </c>
      <c r="C87" s="8" t="b">
        <v>0</v>
      </c>
      <c r="D87" s="8">
        <v>19</v>
      </c>
      <c r="E87" s="8">
        <v>59</v>
      </c>
      <c r="F87" s="8">
        <v>1</v>
      </c>
      <c r="G87" s="8" t="b">
        <v>1</v>
      </c>
      <c r="H87" s="8">
        <v>78</v>
      </c>
      <c r="I87" s="8"/>
      <c r="J87" s="19">
        <v>78</v>
      </c>
      <c r="K87" s="92"/>
      <c r="L87" s="8" t="s">
        <v>587</v>
      </c>
      <c r="M87" s="12">
        <v>8</v>
      </c>
      <c r="N87" s="17">
        <v>18</v>
      </c>
      <c r="O87" s="17">
        <v>816</v>
      </c>
      <c r="P87" s="12" t="s">
        <v>436</v>
      </c>
      <c r="Q87" s="12" t="s">
        <v>437</v>
      </c>
      <c r="R87" s="12" t="s">
        <v>451</v>
      </c>
      <c r="S87" s="8">
        <v>1075414298</v>
      </c>
      <c r="T87" s="8" t="b">
        <v>1</v>
      </c>
      <c r="U87" s="11" t="s">
        <v>374</v>
      </c>
      <c r="V87" s="11" t="b">
        <v>0</v>
      </c>
      <c r="W87" s="11" t="b">
        <v>0</v>
      </c>
      <c r="X87" s="11" t="s">
        <v>452</v>
      </c>
      <c r="Y87" s="11" t="s">
        <v>440</v>
      </c>
      <c r="Z87" s="11" t="s">
        <v>507</v>
      </c>
      <c r="AA87" s="11" t="s">
        <v>508</v>
      </c>
      <c r="AB87" s="11" t="s">
        <v>509</v>
      </c>
      <c r="AC87" s="11" t="s">
        <v>485</v>
      </c>
      <c r="AD87" s="11" t="s">
        <v>475</v>
      </c>
      <c r="AE87" s="11" t="s">
        <v>476</v>
      </c>
      <c r="AF87" s="18" t="s">
        <v>447</v>
      </c>
      <c r="AG87" s="18" t="s">
        <v>477</v>
      </c>
    </row>
    <row r="88" spans="1:33" s="9" customFormat="1" x14ac:dyDescent="0.35">
      <c r="A88" s="8">
        <v>29</v>
      </c>
      <c r="B88" s="8" t="b">
        <v>1</v>
      </c>
      <c r="C88" s="8" t="b">
        <v>0</v>
      </c>
      <c r="D88" s="8">
        <v>68</v>
      </c>
      <c r="E88" s="8">
        <v>10</v>
      </c>
      <c r="F88" s="8">
        <v>2</v>
      </c>
      <c r="G88" s="8" t="b">
        <v>1</v>
      </c>
      <c r="H88" s="8">
        <v>79</v>
      </c>
      <c r="I88" s="8"/>
      <c r="J88" s="19">
        <v>78</v>
      </c>
      <c r="K88" s="92"/>
      <c r="L88" s="8" t="s">
        <v>588</v>
      </c>
      <c r="M88" s="12">
        <v>8</v>
      </c>
      <c r="N88" s="17">
        <v>18</v>
      </c>
      <c r="O88" s="17">
        <v>816</v>
      </c>
      <c r="P88" s="12" t="s">
        <v>436</v>
      </c>
      <c r="Q88" s="12" t="s">
        <v>450</v>
      </c>
      <c r="R88" s="12" t="s">
        <v>451</v>
      </c>
      <c r="S88" s="8">
        <v>107391685</v>
      </c>
      <c r="T88" s="8" t="b">
        <v>1</v>
      </c>
      <c r="U88" s="11" t="s">
        <v>375</v>
      </c>
      <c r="V88" s="11" t="b">
        <v>0</v>
      </c>
      <c r="W88" s="11" t="b">
        <v>0</v>
      </c>
      <c r="X88" s="11" t="s">
        <v>452</v>
      </c>
      <c r="Y88" s="11" t="s">
        <v>440</v>
      </c>
      <c r="Z88" s="11" t="s">
        <v>507</v>
      </c>
      <c r="AA88" s="11" t="s">
        <v>508</v>
      </c>
      <c r="AB88" s="11" t="s">
        <v>509</v>
      </c>
      <c r="AC88" s="11" t="s">
        <v>485</v>
      </c>
      <c r="AD88" s="11" t="s">
        <v>475</v>
      </c>
      <c r="AE88" s="11" t="s">
        <v>476</v>
      </c>
      <c r="AF88" s="18" t="s">
        <v>447</v>
      </c>
      <c r="AG88" s="18" t="s">
        <v>477</v>
      </c>
    </row>
    <row r="89" spans="1:33" x14ac:dyDescent="0.35">
      <c r="A89" s="8">
        <v>1475</v>
      </c>
      <c r="B89" s="8" t="b">
        <v>1</v>
      </c>
      <c r="C89" s="8" t="b">
        <v>0</v>
      </c>
      <c r="D89" s="8">
        <v>85</v>
      </c>
      <c r="E89" s="8">
        <v>-7</v>
      </c>
      <c r="F89" s="8">
        <v>3</v>
      </c>
      <c r="G89" s="8" t="b">
        <v>1</v>
      </c>
      <c r="H89" s="8">
        <v>80</v>
      </c>
      <c r="I89" s="8"/>
      <c r="J89" s="19">
        <v>78</v>
      </c>
      <c r="K89" s="92"/>
      <c r="L89" s="8" t="s">
        <v>589</v>
      </c>
      <c r="M89" s="12">
        <v>8</v>
      </c>
      <c r="N89" s="17">
        <v>30</v>
      </c>
      <c r="O89" s="17">
        <v>816</v>
      </c>
      <c r="P89" s="12" t="s">
        <v>451</v>
      </c>
      <c r="Q89" s="12" t="s">
        <v>450</v>
      </c>
      <c r="R89" s="12" t="s">
        <v>480</v>
      </c>
      <c r="S89" s="8">
        <v>1793928853</v>
      </c>
      <c r="T89" s="8" t="b">
        <v>1</v>
      </c>
      <c r="U89" s="11" t="s">
        <v>380</v>
      </c>
      <c r="V89" s="11" t="b">
        <v>1</v>
      </c>
      <c r="W89" s="11" t="b">
        <v>0</v>
      </c>
      <c r="X89" s="11" t="s">
        <v>452</v>
      </c>
      <c r="Y89" s="11" t="s">
        <v>590</v>
      </c>
      <c r="Z89" s="11" t="s">
        <v>519</v>
      </c>
      <c r="AA89" s="11" t="s">
        <v>508</v>
      </c>
      <c r="AB89" s="11" t="s">
        <v>509</v>
      </c>
      <c r="AC89" s="11" t="s">
        <v>485</v>
      </c>
      <c r="AD89" s="11" t="s">
        <v>475</v>
      </c>
      <c r="AE89" s="11" t="s">
        <v>476</v>
      </c>
      <c r="AF89" s="18" t="s">
        <v>447</v>
      </c>
      <c r="AG89" s="18" t="s">
        <v>477</v>
      </c>
    </row>
    <row r="90" spans="1:33" s="9" customFormat="1" x14ac:dyDescent="0.35">
      <c r="A90" s="8">
        <v>56</v>
      </c>
      <c r="B90" s="8" t="b">
        <v>1</v>
      </c>
      <c r="C90" s="8" t="b">
        <v>0</v>
      </c>
      <c r="D90" s="8">
        <v>52</v>
      </c>
      <c r="E90" s="8">
        <v>26</v>
      </c>
      <c r="F90" s="8">
        <v>4</v>
      </c>
      <c r="G90" s="8" t="b">
        <v>1</v>
      </c>
      <c r="H90" s="8">
        <v>81</v>
      </c>
      <c r="I90" s="8"/>
      <c r="J90" s="19">
        <v>78</v>
      </c>
      <c r="K90" s="92"/>
      <c r="L90" s="8" t="s">
        <v>591</v>
      </c>
      <c r="M90" s="12">
        <v>8</v>
      </c>
      <c r="N90" s="17">
        <v>18</v>
      </c>
      <c r="O90" s="17">
        <v>816</v>
      </c>
      <c r="P90" s="12" t="s">
        <v>436</v>
      </c>
      <c r="Q90" s="12" t="s">
        <v>450</v>
      </c>
      <c r="R90" s="12" t="s">
        <v>451</v>
      </c>
      <c r="S90" s="8">
        <v>1374826736</v>
      </c>
      <c r="T90" s="8" t="b">
        <v>1</v>
      </c>
      <c r="U90" s="11" t="s">
        <v>376</v>
      </c>
      <c r="V90" s="11" t="b">
        <v>1</v>
      </c>
      <c r="W90" s="11" t="b">
        <v>0</v>
      </c>
      <c r="X90" s="11" t="s">
        <v>452</v>
      </c>
      <c r="Y90" s="11" t="s">
        <v>440</v>
      </c>
      <c r="Z90" s="11" t="s">
        <v>507</v>
      </c>
      <c r="AA90" s="11" t="s">
        <v>508</v>
      </c>
      <c r="AB90" s="11" t="s">
        <v>509</v>
      </c>
      <c r="AC90" s="11" t="s">
        <v>485</v>
      </c>
      <c r="AD90" s="11" t="s">
        <v>475</v>
      </c>
      <c r="AE90" s="11" t="s">
        <v>476</v>
      </c>
      <c r="AF90" s="18" t="s">
        <v>447</v>
      </c>
      <c r="AG90" s="18" t="s">
        <v>477</v>
      </c>
    </row>
    <row r="91" spans="1:33" x14ac:dyDescent="0.35">
      <c r="A91" s="8">
        <v>104</v>
      </c>
      <c r="B91" s="8" t="b">
        <v>1</v>
      </c>
      <c r="C91" s="8" t="b">
        <v>0</v>
      </c>
      <c r="D91" s="8">
        <v>52</v>
      </c>
      <c r="E91" s="8">
        <v>26</v>
      </c>
      <c r="F91" s="8">
        <v>5</v>
      </c>
      <c r="G91" s="8" t="b">
        <v>1</v>
      </c>
      <c r="H91" s="8">
        <v>82</v>
      </c>
      <c r="I91" s="8"/>
      <c r="J91" s="19">
        <v>78</v>
      </c>
      <c r="K91" s="92"/>
      <c r="L91" s="8" t="s">
        <v>592</v>
      </c>
      <c r="M91" s="12">
        <v>7</v>
      </c>
      <c r="N91" s="17">
        <v>16</v>
      </c>
      <c r="O91" s="17">
        <v>816</v>
      </c>
      <c r="P91" s="12" t="s">
        <v>436</v>
      </c>
      <c r="Q91" s="12" t="s">
        <v>450</v>
      </c>
      <c r="R91" s="12" t="s">
        <v>451</v>
      </c>
      <c r="S91" s="8">
        <v>1378444378</v>
      </c>
      <c r="T91" s="8" t="b">
        <v>1</v>
      </c>
      <c r="U91" s="11" t="s">
        <v>377</v>
      </c>
      <c r="V91" s="11" t="b">
        <v>1</v>
      </c>
      <c r="W91" s="11" t="b">
        <v>0</v>
      </c>
      <c r="X91" s="11" t="s">
        <v>452</v>
      </c>
      <c r="Y91" s="11" t="s">
        <v>440</v>
      </c>
      <c r="Z91" s="11" t="s">
        <v>507</v>
      </c>
      <c r="AA91" s="11" t="s">
        <v>508</v>
      </c>
      <c r="AB91" s="11" t="s">
        <v>509</v>
      </c>
      <c r="AC91" s="11" t="s">
        <v>485</v>
      </c>
      <c r="AD91" s="11" t="s">
        <v>475</v>
      </c>
      <c r="AE91" s="11" t="s">
        <v>476</v>
      </c>
      <c r="AF91" s="18" t="s">
        <v>505</v>
      </c>
      <c r="AG91" s="18" t="s">
        <v>477</v>
      </c>
    </row>
    <row r="92" spans="1:33" x14ac:dyDescent="0.35">
      <c r="A92" s="8">
        <v>15</v>
      </c>
      <c r="B92" s="8" t="b">
        <v>1</v>
      </c>
      <c r="C92" s="8" t="b">
        <v>0</v>
      </c>
      <c r="D92" s="8">
        <v>29</v>
      </c>
      <c r="E92" s="8">
        <v>54</v>
      </c>
      <c r="F92" s="8">
        <v>1</v>
      </c>
      <c r="G92" s="8" t="b">
        <v>0</v>
      </c>
      <c r="H92" s="8">
        <v>83</v>
      </c>
      <c r="I92" s="8"/>
      <c r="J92" s="19">
        <v>83</v>
      </c>
      <c r="K92" s="92"/>
      <c r="L92" s="8" t="s">
        <v>385</v>
      </c>
      <c r="M92" s="12">
        <v>7</v>
      </c>
      <c r="N92" s="17">
        <v>10</v>
      </c>
      <c r="O92" s="17">
        <v>812</v>
      </c>
      <c r="P92" s="12" t="s">
        <v>436</v>
      </c>
      <c r="Q92" s="12" t="s">
        <v>450</v>
      </c>
      <c r="R92" s="12" t="s">
        <v>451</v>
      </c>
      <c r="S92" s="8">
        <v>67972039</v>
      </c>
      <c r="T92" s="8" t="b">
        <v>1</v>
      </c>
      <c r="U92" s="11" t="s">
        <v>371</v>
      </c>
      <c r="V92" s="11" t="b">
        <v>1</v>
      </c>
      <c r="W92" s="11" t="b">
        <v>1</v>
      </c>
      <c r="X92" s="11" t="s">
        <v>452</v>
      </c>
      <c r="Y92" s="11" t="s">
        <v>440</v>
      </c>
      <c r="Z92" s="11" t="s">
        <v>507</v>
      </c>
      <c r="AA92" s="11" t="s">
        <v>508</v>
      </c>
      <c r="AB92" s="11" t="s">
        <v>509</v>
      </c>
      <c r="AC92" s="11" t="s">
        <v>485</v>
      </c>
      <c r="AD92" s="11" t="s">
        <v>593</v>
      </c>
      <c r="AE92" s="11" t="s">
        <v>476</v>
      </c>
      <c r="AF92" s="18" t="s">
        <v>447</v>
      </c>
      <c r="AG92" s="18" t="s">
        <v>477</v>
      </c>
    </row>
    <row r="93" spans="1:33" x14ac:dyDescent="0.35">
      <c r="A93" s="8">
        <v>140</v>
      </c>
      <c r="B93" s="8" t="b">
        <v>1</v>
      </c>
      <c r="C93" s="8" t="b">
        <v>0</v>
      </c>
      <c r="D93" s="8">
        <v>85</v>
      </c>
      <c r="E93" s="8">
        <v>-1</v>
      </c>
      <c r="F93" s="8">
        <v>1</v>
      </c>
      <c r="G93" s="8" t="b">
        <v>1</v>
      </c>
      <c r="H93" s="8">
        <v>84</v>
      </c>
      <c r="I93" s="8"/>
      <c r="J93" s="19">
        <v>84</v>
      </c>
      <c r="K93" s="92"/>
      <c r="L93" s="8" t="s">
        <v>594</v>
      </c>
      <c r="M93" s="12">
        <v>8</v>
      </c>
      <c r="N93" s="17">
        <v>18</v>
      </c>
      <c r="O93" s="17">
        <v>810</v>
      </c>
      <c r="P93" s="12" t="s">
        <v>451</v>
      </c>
      <c r="Q93" s="12" t="s">
        <v>437</v>
      </c>
      <c r="R93" s="12" t="s">
        <v>451</v>
      </c>
      <c r="S93" s="8">
        <v>294815758</v>
      </c>
      <c r="T93" s="8" t="b">
        <v>1</v>
      </c>
      <c r="U93" s="11" t="s">
        <v>373</v>
      </c>
      <c r="V93" s="11" t="b">
        <v>1</v>
      </c>
      <c r="W93" s="11" t="b">
        <v>1</v>
      </c>
      <c r="X93" s="11" t="s">
        <v>452</v>
      </c>
      <c r="Y93" s="11" t="s">
        <v>440</v>
      </c>
      <c r="Z93" s="11" t="s">
        <v>507</v>
      </c>
      <c r="AA93" s="11" t="s">
        <v>529</v>
      </c>
      <c r="AB93" s="11" t="s">
        <v>595</v>
      </c>
      <c r="AC93" s="11" t="s">
        <v>485</v>
      </c>
      <c r="AD93" s="11" t="s">
        <v>491</v>
      </c>
      <c r="AE93" s="11" t="s">
        <v>476</v>
      </c>
      <c r="AF93" s="18" t="s">
        <v>447</v>
      </c>
      <c r="AG93" s="18" t="s">
        <v>533</v>
      </c>
    </row>
    <row r="94" spans="1:33" x14ac:dyDescent="0.35">
      <c r="A94" s="8">
        <v>59</v>
      </c>
      <c r="B94" s="8" t="b">
        <v>1</v>
      </c>
      <c r="C94" s="8" t="b">
        <v>0</v>
      </c>
      <c r="D94" s="8">
        <v>68</v>
      </c>
      <c r="E94" s="8">
        <v>17</v>
      </c>
      <c r="F94" s="8">
        <v>1</v>
      </c>
      <c r="G94" s="8" t="b">
        <v>0</v>
      </c>
      <c r="H94" s="8">
        <v>85</v>
      </c>
      <c r="I94" s="8"/>
      <c r="J94" s="19">
        <v>85</v>
      </c>
      <c r="K94" s="92"/>
      <c r="L94" s="8" t="s">
        <v>596</v>
      </c>
      <c r="M94" s="12">
        <v>8</v>
      </c>
      <c r="N94" s="17">
        <v>18</v>
      </c>
      <c r="O94" s="17">
        <v>808</v>
      </c>
      <c r="P94" s="12" t="s">
        <v>451</v>
      </c>
      <c r="Q94" s="12" t="s">
        <v>450</v>
      </c>
      <c r="R94" s="12" t="s">
        <v>451</v>
      </c>
      <c r="S94" s="8">
        <v>282765768</v>
      </c>
      <c r="T94" s="8" t="b">
        <v>1</v>
      </c>
      <c r="U94" s="11" t="s">
        <v>373</v>
      </c>
      <c r="V94" s="11" t="b">
        <v>1</v>
      </c>
      <c r="W94" s="11" t="b">
        <v>1</v>
      </c>
      <c r="X94" s="11" t="s">
        <v>452</v>
      </c>
      <c r="Y94" s="11" t="s">
        <v>440</v>
      </c>
      <c r="Z94" s="11" t="s">
        <v>507</v>
      </c>
      <c r="AA94" s="11" t="s">
        <v>508</v>
      </c>
      <c r="AB94" s="11" t="s">
        <v>509</v>
      </c>
      <c r="AC94" s="11" t="s">
        <v>485</v>
      </c>
      <c r="AD94" s="11" t="s">
        <v>475</v>
      </c>
      <c r="AE94" s="11" t="s">
        <v>476</v>
      </c>
      <c r="AF94" s="18" t="s">
        <v>447</v>
      </c>
      <c r="AG94" s="18" t="s">
        <v>477</v>
      </c>
    </row>
    <row r="95" spans="1:33" s="9" customFormat="1" x14ac:dyDescent="0.35">
      <c r="A95" s="8">
        <v>1324</v>
      </c>
      <c r="B95" s="8" t="b">
        <v>1</v>
      </c>
      <c r="C95" s="8" t="b">
        <v>0</v>
      </c>
      <c r="D95" s="8">
        <v>107</v>
      </c>
      <c r="E95" s="8">
        <v>-21</v>
      </c>
      <c r="F95" s="8">
        <v>1</v>
      </c>
      <c r="G95" s="8" t="b">
        <v>1</v>
      </c>
      <c r="H95" s="8">
        <v>86</v>
      </c>
      <c r="I95" s="8"/>
      <c r="J95" s="19">
        <v>86</v>
      </c>
      <c r="K95" s="92"/>
      <c r="L95" s="8" t="s">
        <v>597</v>
      </c>
      <c r="M95" s="12">
        <v>9</v>
      </c>
      <c r="N95" s="17">
        <v>32</v>
      </c>
      <c r="O95" s="17">
        <v>804</v>
      </c>
      <c r="P95" s="12" t="s">
        <v>436</v>
      </c>
      <c r="Q95" s="12" t="s">
        <v>450</v>
      </c>
      <c r="R95" s="12" t="s">
        <v>438</v>
      </c>
      <c r="S95" s="8">
        <v>488201497</v>
      </c>
      <c r="T95" s="8" t="b">
        <v>1</v>
      </c>
      <c r="U95" s="11" t="s">
        <v>380</v>
      </c>
      <c r="V95" s="11" t="b">
        <v>0</v>
      </c>
      <c r="W95" s="11" t="b">
        <v>0</v>
      </c>
      <c r="X95" s="11" t="s">
        <v>452</v>
      </c>
      <c r="Y95" s="11" t="s">
        <v>440</v>
      </c>
      <c r="Z95" s="11" t="s">
        <v>507</v>
      </c>
      <c r="AA95" s="11" t="s">
        <v>508</v>
      </c>
      <c r="AB95" s="11" t="s">
        <v>509</v>
      </c>
      <c r="AC95" s="11" t="s">
        <v>485</v>
      </c>
      <c r="AD95" s="11" t="s">
        <v>475</v>
      </c>
      <c r="AE95" s="11" t="s">
        <v>539</v>
      </c>
      <c r="AF95" s="18" t="s">
        <v>447</v>
      </c>
      <c r="AG95" s="18" t="s">
        <v>477</v>
      </c>
    </row>
    <row r="96" spans="1:33" x14ac:dyDescent="0.35">
      <c r="A96" s="8">
        <v>52</v>
      </c>
      <c r="B96" s="8" t="b">
        <v>1</v>
      </c>
      <c r="C96" s="8" t="b">
        <v>0</v>
      </c>
      <c r="D96" s="8">
        <v>98</v>
      </c>
      <c r="E96" s="8">
        <v>-11</v>
      </c>
      <c r="F96" s="8">
        <v>1</v>
      </c>
      <c r="G96" s="8" t="b">
        <v>0</v>
      </c>
      <c r="H96" s="8">
        <v>87</v>
      </c>
      <c r="I96" s="8"/>
      <c r="J96" s="19">
        <v>87</v>
      </c>
      <c r="K96" s="92"/>
      <c r="L96" s="8" t="s">
        <v>598</v>
      </c>
      <c r="M96" s="12">
        <v>8</v>
      </c>
      <c r="N96" s="17">
        <v>18</v>
      </c>
      <c r="O96" s="17">
        <v>800</v>
      </c>
      <c r="P96" s="12" t="s">
        <v>436</v>
      </c>
      <c r="Q96" s="12" t="s">
        <v>437</v>
      </c>
      <c r="R96" s="12" t="s">
        <v>451</v>
      </c>
      <c r="S96" s="8">
        <v>1638086584</v>
      </c>
      <c r="T96" s="8" t="b">
        <v>1</v>
      </c>
      <c r="U96" s="11" t="s">
        <v>373</v>
      </c>
      <c r="V96" s="11" t="b">
        <v>1</v>
      </c>
      <c r="W96" s="11" t="b">
        <v>1</v>
      </c>
      <c r="X96" s="11" t="s">
        <v>452</v>
      </c>
      <c r="Y96" s="11" t="s">
        <v>440</v>
      </c>
      <c r="Z96" s="11" t="s">
        <v>507</v>
      </c>
      <c r="AA96" s="11" t="s">
        <v>508</v>
      </c>
      <c r="AB96" s="11" t="s">
        <v>509</v>
      </c>
      <c r="AC96" s="11" t="s">
        <v>485</v>
      </c>
      <c r="AD96" s="11" t="s">
        <v>475</v>
      </c>
      <c r="AE96" s="11" t="s">
        <v>476</v>
      </c>
      <c r="AF96" s="18" t="s">
        <v>447</v>
      </c>
      <c r="AG96" s="18" t="s">
        <v>477</v>
      </c>
    </row>
    <row r="97" spans="1:33" x14ac:dyDescent="0.35">
      <c r="A97" s="8">
        <v>205</v>
      </c>
      <c r="B97" s="8" t="b">
        <v>1</v>
      </c>
      <c r="C97" s="8" t="b">
        <v>0</v>
      </c>
      <c r="D97" s="8">
        <v>52</v>
      </c>
      <c r="E97" s="8">
        <v>35</v>
      </c>
      <c r="F97" s="8">
        <v>2</v>
      </c>
      <c r="G97" s="8" t="b">
        <v>0</v>
      </c>
      <c r="H97" s="8">
        <v>88</v>
      </c>
      <c r="I97" s="8"/>
      <c r="J97" s="19">
        <v>87</v>
      </c>
      <c r="K97" s="92"/>
      <c r="L97" s="8" t="s">
        <v>599</v>
      </c>
      <c r="M97" s="12">
        <v>8</v>
      </c>
      <c r="N97" s="17">
        <v>26</v>
      </c>
      <c r="O97" s="17">
        <v>800</v>
      </c>
      <c r="P97" s="12" t="s">
        <v>436</v>
      </c>
      <c r="Q97" s="12" t="s">
        <v>450</v>
      </c>
      <c r="R97" s="12" t="s">
        <v>451</v>
      </c>
      <c r="S97" s="8">
        <v>1350594030</v>
      </c>
      <c r="T97" s="8" t="b">
        <v>1</v>
      </c>
      <c r="U97" s="11" t="s">
        <v>372</v>
      </c>
      <c r="V97" s="11" t="b">
        <v>1</v>
      </c>
      <c r="W97" s="11" t="b">
        <v>1</v>
      </c>
      <c r="X97" s="11" t="s">
        <v>542</v>
      </c>
      <c r="Y97" s="11" t="s">
        <v>440</v>
      </c>
      <c r="Z97" s="11" t="s">
        <v>507</v>
      </c>
      <c r="AA97" s="11" t="s">
        <v>508</v>
      </c>
      <c r="AB97" s="11" t="s">
        <v>509</v>
      </c>
      <c r="AC97" s="11" t="s">
        <v>485</v>
      </c>
      <c r="AD97" s="11" t="s">
        <v>475</v>
      </c>
      <c r="AE97" s="11" t="s">
        <v>539</v>
      </c>
      <c r="AF97" s="18" t="s">
        <v>447</v>
      </c>
      <c r="AG97" s="18" t="s">
        <v>477</v>
      </c>
    </row>
    <row r="98" spans="1:33" x14ac:dyDescent="0.35">
      <c r="A98" s="8">
        <v>100</v>
      </c>
      <c r="B98" s="8" t="b">
        <v>1</v>
      </c>
      <c r="C98" s="8" t="b">
        <v>0</v>
      </c>
      <c r="D98" s="8">
        <v>85</v>
      </c>
      <c r="E98" s="8">
        <v>2</v>
      </c>
      <c r="F98" s="8">
        <v>3</v>
      </c>
      <c r="G98" s="8" t="b">
        <v>0</v>
      </c>
      <c r="H98" s="8">
        <v>89</v>
      </c>
      <c r="I98" s="8"/>
      <c r="J98" s="19">
        <v>87</v>
      </c>
      <c r="K98" s="92"/>
      <c r="L98" s="8" t="s">
        <v>600</v>
      </c>
      <c r="M98" s="12">
        <v>7</v>
      </c>
      <c r="N98" s="17">
        <v>16</v>
      </c>
      <c r="O98" s="17">
        <v>800</v>
      </c>
      <c r="P98" s="12" t="s">
        <v>451</v>
      </c>
      <c r="Q98" s="12" t="s">
        <v>450</v>
      </c>
      <c r="R98" s="12" t="s">
        <v>451</v>
      </c>
      <c r="S98" s="8">
        <v>90683895</v>
      </c>
      <c r="T98" s="8" t="b">
        <v>1</v>
      </c>
      <c r="U98" s="11" t="s">
        <v>379</v>
      </c>
      <c r="V98" s="11" t="b">
        <v>0</v>
      </c>
      <c r="W98" s="11" t="b">
        <v>0</v>
      </c>
      <c r="X98" s="11" t="s">
        <v>452</v>
      </c>
      <c r="Y98" s="11" t="s">
        <v>440</v>
      </c>
      <c r="Z98" s="11" t="s">
        <v>507</v>
      </c>
      <c r="AA98" s="11" t="s">
        <v>508</v>
      </c>
      <c r="AB98" s="11" t="s">
        <v>509</v>
      </c>
      <c r="AC98" s="11" t="s">
        <v>485</v>
      </c>
      <c r="AD98" s="11" t="s">
        <v>475</v>
      </c>
      <c r="AE98" s="11" t="s">
        <v>476</v>
      </c>
      <c r="AF98" s="18" t="s">
        <v>505</v>
      </c>
      <c r="AG98" s="18" t="s">
        <v>477</v>
      </c>
    </row>
    <row r="99" spans="1:33" x14ac:dyDescent="0.35">
      <c r="A99" s="8">
        <v>200</v>
      </c>
      <c r="B99" s="8" t="b">
        <v>1</v>
      </c>
      <c r="C99" s="8" t="b">
        <v>0</v>
      </c>
      <c r="D99" s="8">
        <v>98</v>
      </c>
      <c r="E99" s="8">
        <v>-8</v>
      </c>
      <c r="F99" s="8">
        <v>1</v>
      </c>
      <c r="G99" s="8" t="b">
        <v>1</v>
      </c>
      <c r="H99" s="8">
        <v>90</v>
      </c>
      <c r="I99" s="8"/>
      <c r="J99" s="19">
        <v>90</v>
      </c>
      <c r="K99" s="92"/>
      <c r="L99" s="8" t="s">
        <v>601</v>
      </c>
      <c r="M99" s="12">
        <v>10</v>
      </c>
      <c r="N99" s="17">
        <v>48</v>
      </c>
      <c r="O99" s="17">
        <v>796</v>
      </c>
      <c r="P99" s="12" t="s">
        <v>436</v>
      </c>
      <c r="Q99" s="12" t="s">
        <v>450</v>
      </c>
      <c r="R99" s="12" t="s">
        <v>451</v>
      </c>
      <c r="S99" s="8">
        <v>1250027782</v>
      </c>
      <c r="T99" s="8" t="b">
        <v>0</v>
      </c>
      <c r="U99" s="11" t="s">
        <v>369</v>
      </c>
      <c r="V99" s="11" t="b">
        <v>1</v>
      </c>
      <c r="W99" s="11" t="b">
        <v>1</v>
      </c>
      <c r="X99" s="11" t="s">
        <v>452</v>
      </c>
      <c r="Y99" s="11" t="s">
        <v>440</v>
      </c>
      <c r="Z99" s="11" t="s">
        <v>519</v>
      </c>
      <c r="AA99" s="11" t="s">
        <v>508</v>
      </c>
      <c r="AB99" s="11" t="s">
        <v>509</v>
      </c>
      <c r="AC99" s="11" t="s">
        <v>485</v>
      </c>
      <c r="AD99" s="11" t="s">
        <v>475</v>
      </c>
      <c r="AE99" s="11" t="s">
        <v>539</v>
      </c>
      <c r="AF99" s="18" t="s">
        <v>447</v>
      </c>
      <c r="AG99" s="18" t="s">
        <v>477</v>
      </c>
    </row>
    <row r="100" spans="1:33" x14ac:dyDescent="0.35">
      <c r="A100" s="8">
        <v>275</v>
      </c>
      <c r="B100" s="8" t="b">
        <v>1</v>
      </c>
      <c r="C100" s="8" t="b">
        <v>0</v>
      </c>
      <c r="D100" s="8">
        <v>136</v>
      </c>
      <c r="E100" s="8">
        <v>-46</v>
      </c>
      <c r="F100" s="8">
        <v>2</v>
      </c>
      <c r="G100" s="8" t="b">
        <v>1</v>
      </c>
      <c r="H100" s="8">
        <v>91</v>
      </c>
      <c r="I100" s="8"/>
      <c r="J100" s="19">
        <v>90</v>
      </c>
      <c r="K100" s="92"/>
      <c r="L100" s="8" t="s">
        <v>602</v>
      </c>
      <c r="M100" s="12">
        <v>9</v>
      </c>
      <c r="N100" s="17">
        <v>32</v>
      </c>
      <c r="O100" s="17">
        <v>796</v>
      </c>
      <c r="P100" s="12" t="s">
        <v>436</v>
      </c>
      <c r="Q100" s="12" t="s">
        <v>437</v>
      </c>
      <c r="R100" s="12" t="s">
        <v>451</v>
      </c>
      <c r="S100" s="8">
        <v>1027388438</v>
      </c>
      <c r="T100" s="8" t="b">
        <v>0</v>
      </c>
      <c r="U100" s="11" t="s">
        <v>375</v>
      </c>
      <c r="V100" s="11" t="b">
        <v>0</v>
      </c>
      <c r="W100" s="11" t="b">
        <v>0</v>
      </c>
      <c r="X100" s="11" t="s">
        <v>452</v>
      </c>
      <c r="Y100" s="11" t="s">
        <v>440</v>
      </c>
      <c r="Z100" s="11" t="s">
        <v>507</v>
      </c>
      <c r="AA100" s="11" t="s">
        <v>508</v>
      </c>
      <c r="AB100" s="11" t="s">
        <v>509</v>
      </c>
      <c r="AC100" s="11" t="s">
        <v>485</v>
      </c>
      <c r="AD100" s="11" t="s">
        <v>475</v>
      </c>
      <c r="AE100" s="11" t="s">
        <v>539</v>
      </c>
      <c r="AF100" s="18" t="s">
        <v>447</v>
      </c>
      <c r="AG100" s="18" t="s">
        <v>477</v>
      </c>
    </row>
    <row r="101" spans="1:33" x14ac:dyDescent="0.35">
      <c r="A101" s="8">
        <v>96</v>
      </c>
      <c r="B101" s="8" t="b">
        <v>1</v>
      </c>
      <c r="C101" s="8" t="b">
        <v>0</v>
      </c>
      <c r="D101" s="8">
        <v>59</v>
      </c>
      <c r="E101" s="8">
        <v>33</v>
      </c>
      <c r="F101" s="8">
        <v>1</v>
      </c>
      <c r="G101" s="8" t="b">
        <v>0</v>
      </c>
      <c r="H101" s="8">
        <v>92</v>
      </c>
      <c r="I101" s="8"/>
      <c r="J101" s="19">
        <v>92</v>
      </c>
      <c r="K101" s="92"/>
      <c r="L101" s="8" t="s">
        <v>603</v>
      </c>
      <c r="M101" s="12">
        <v>8</v>
      </c>
      <c r="N101" s="17">
        <v>18</v>
      </c>
      <c r="O101" s="17">
        <v>792</v>
      </c>
      <c r="P101" s="12" t="s">
        <v>451</v>
      </c>
      <c r="Q101" s="12" t="s">
        <v>437</v>
      </c>
      <c r="R101" s="12" t="s">
        <v>451</v>
      </c>
      <c r="S101" s="8">
        <v>1474308310</v>
      </c>
      <c r="T101" s="8" t="b">
        <v>1</v>
      </c>
      <c r="U101" s="11" t="s">
        <v>371</v>
      </c>
      <c r="V101" s="11" t="b">
        <v>1</v>
      </c>
      <c r="W101" s="11" t="b">
        <v>1</v>
      </c>
      <c r="X101" s="11" t="s">
        <v>452</v>
      </c>
      <c r="Y101" s="11" t="s">
        <v>440</v>
      </c>
      <c r="Z101" s="11" t="s">
        <v>507</v>
      </c>
      <c r="AA101" s="11" t="s">
        <v>508</v>
      </c>
      <c r="AB101" s="11" t="s">
        <v>509</v>
      </c>
      <c r="AC101" s="11" t="s">
        <v>485</v>
      </c>
      <c r="AD101" s="11" t="s">
        <v>475</v>
      </c>
      <c r="AE101" s="11" t="s">
        <v>476</v>
      </c>
      <c r="AF101" s="18" t="s">
        <v>447</v>
      </c>
      <c r="AG101" s="18" t="s">
        <v>477</v>
      </c>
    </row>
    <row r="102" spans="1:33" x14ac:dyDescent="0.35">
      <c r="A102" s="8">
        <v>69</v>
      </c>
      <c r="B102" s="8" t="b">
        <v>1</v>
      </c>
      <c r="C102" s="8" t="b">
        <v>0</v>
      </c>
      <c r="D102" s="8">
        <v>68</v>
      </c>
      <c r="E102" s="8">
        <v>24</v>
      </c>
      <c r="F102" s="8">
        <v>2</v>
      </c>
      <c r="G102" s="8" t="b">
        <v>0</v>
      </c>
      <c r="H102" s="8">
        <v>93</v>
      </c>
      <c r="I102" s="8"/>
      <c r="J102" s="19">
        <v>92</v>
      </c>
      <c r="K102" s="92"/>
      <c r="L102" s="8" t="s">
        <v>604</v>
      </c>
      <c r="M102" s="12">
        <v>8</v>
      </c>
      <c r="N102" s="17">
        <v>30</v>
      </c>
      <c r="O102" s="17">
        <v>792</v>
      </c>
      <c r="P102" s="12" t="s">
        <v>436</v>
      </c>
      <c r="Q102" s="12" t="s">
        <v>450</v>
      </c>
      <c r="R102" s="12" t="s">
        <v>451</v>
      </c>
      <c r="S102" s="8">
        <v>778438487</v>
      </c>
      <c r="T102" s="8" t="b">
        <v>1</v>
      </c>
      <c r="U102" s="11" t="s">
        <v>371</v>
      </c>
      <c r="V102" s="11" t="b">
        <v>1</v>
      </c>
      <c r="W102" s="11" t="b">
        <v>1</v>
      </c>
      <c r="X102" s="11" t="s">
        <v>452</v>
      </c>
      <c r="Y102" s="11" t="s">
        <v>440</v>
      </c>
      <c r="Z102" s="11" t="s">
        <v>507</v>
      </c>
      <c r="AA102" s="11" t="s">
        <v>508</v>
      </c>
      <c r="AB102" s="11" t="s">
        <v>509</v>
      </c>
      <c r="AC102" s="11" t="s">
        <v>485</v>
      </c>
      <c r="AD102" s="11" t="s">
        <v>475</v>
      </c>
      <c r="AE102" s="11" t="s">
        <v>539</v>
      </c>
      <c r="AF102" s="18" t="s">
        <v>505</v>
      </c>
      <c r="AG102" s="18" t="s">
        <v>477</v>
      </c>
    </row>
    <row r="103" spans="1:33" x14ac:dyDescent="0.35">
      <c r="A103" s="8">
        <v>223</v>
      </c>
      <c r="B103" s="8" t="b">
        <v>1</v>
      </c>
      <c r="C103" s="8" t="b">
        <v>0</v>
      </c>
      <c r="D103" s="8">
        <v>85</v>
      </c>
      <c r="E103" s="8">
        <v>9</v>
      </c>
      <c r="F103" s="8">
        <v>1</v>
      </c>
      <c r="G103" s="8" t="b">
        <v>1</v>
      </c>
      <c r="H103" s="8">
        <v>94</v>
      </c>
      <c r="I103" s="8"/>
      <c r="J103" s="19">
        <v>94</v>
      </c>
      <c r="K103" s="92"/>
      <c r="L103" s="8" t="s">
        <v>605</v>
      </c>
      <c r="M103" s="12">
        <v>8</v>
      </c>
      <c r="N103" s="17">
        <v>28</v>
      </c>
      <c r="O103" s="17">
        <v>780</v>
      </c>
      <c r="P103" s="12" t="s">
        <v>436</v>
      </c>
      <c r="Q103" s="12" t="s">
        <v>450</v>
      </c>
      <c r="R103" s="12" t="s">
        <v>451</v>
      </c>
      <c r="S103" s="8">
        <v>317121953</v>
      </c>
      <c r="T103" s="8" t="b">
        <v>0</v>
      </c>
      <c r="U103" s="11" t="s">
        <v>376</v>
      </c>
      <c r="V103" s="11" t="b">
        <v>1</v>
      </c>
      <c r="W103" s="11" t="b">
        <v>0</v>
      </c>
      <c r="X103" s="11" t="s">
        <v>452</v>
      </c>
      <c r="Y103" s="11" t="s">
        <v>440</v>
      </c>
      <c r="Z103" s="11" t="s">
        <v>519</v>
      </c>
      <c r="AA103" s="11" t="s">
        <v>508</v>
      </c>
      <c r="AB103" s="11" t="s">
        <v>509</v>
      </c>
      <c r="AC103" s="11" t="s">
        <v>485</v>
      </c>
      <c r="AD103" s="11" t="s">
        <v>475</v>
      </c>
      <c r="AE103" s="11" t="s">
        <v>476</v>
      </c>
      <c r="AF103" s="18" t="s">
        <v>447</v>
      </c>
      <c r="AG103" s="18" t="s">
        <v>542</v>
      </c>
    </row>
    <row r="104" spans="1:33" x14ac:dyDescent="0.35">
      <c r="A104" s="8">
        <v>119</v>
      </c>
      <c r="B104" s="8" t="b">
        <v>1</v>
      </c>
      <c r="C104" s="8" t="b">
        <v>0</v>
      </c>
      <c r="D104" s="8">
        <v>68</v>
      </c>
      <c r="E104" s="8">
        <v>27</v>
      </c>
      <c r="F104" s="8">
        <v>1</v>
      </c>
      <c r="G104" s="8" t="b">
        <v>0</v>
      </c>
      <c r="H104" s="8">
        <v>95</v>
      </c>
      <c r="I104" s="8"/>
      <c r="J104" s="19">
        <v>95</v>
      </c>
      <c r="K104" s="92"/>
      <c r="L104" s="8" t="s">
        <v>606</v>
      </c>
      <c r="M104" s="12">
        <v>7</v>
      </c>
      <c r="N104" s="17">
        <v>16</v>
      </c>
      <c r="O104" s="17">
        <v>772</v>
      </c>
      <c r="P104" s="12" t="s">
        <v>436</v>
      </c>
      <c r="Q104" s="12" t="s">
        <v>450</v>
      </c>
      <c r="R104" s="12" t="s">
        <v>451</v>
      </c>
      <c r="S104" s="8">
        <v>1348191060</v>
      </c>
      <c r="T104" s="8" t="b">
        <v>1</v>
      </c>
      <c r="U104" s="11" t="s">
        <v>372</v>
      </c>
      <c r="V104" s="11" t="b">
        <v>1</v>
      </c>
      <c r="W104" s="11" t="b">
        <v>1</v>
      </c>
      <c r="X104" s="11" t="s">
        <v>452</v>
      </c>
      <c r="Y104" s="11" t="s">
        <v>440</v>
      </c>
      <c r="Z104" s="11" t="s">
        <v>507</v>
      </c>
      <c r="AA104" s="11" t="s">
        <v>508</v>
      </c>
      <c r="AB104" s="11" t="s">
        <v>509</v>
      </c>
      <c r="AC104" s="11" t="s">
        <v>485</v>
      </c>
      <c r="AD104" s="11" t="s">
        <v>475</v>
      </c>
      <c r="AE104" s="11" t="s">
        <v>476</v>
      </c>
      <c r="AF104" s="18" t="s">
        <v>505</v>
      </c>
      <c r="AG104" s="18" t="s">
        <v>477</v>
      </c>
    </row>
    <row r="105" spans="1:33" x14ac:dyDescent="0.35">
      <c r="A105" s="8">
        <v>273</v>
      </c>
      <c r="B105" s="8" t="b">
        <v>1</v>
      </c>
      <c r="C105" s="8" t="b">
        <v>0</v>
      </c>
      <c r="D105" s="8">
        <v>127</v>
      </c>
      <c r="E105" s="8">
        <v>-31</v>
      </c>
      <c r="F105" s="8">
        <v>1</v>
      </c>
      <c r="G105" s="8" t="b">
        <v>1</v>
      </c>
      <c r="H105" s="8">
        <v>96</v>
      </c>
      <c r="I105" s="8"/>
      <c r="J105" s="19">
        <v>96</v>
      </c>
      <c r="K105" s="92"/>
      <c r="L105" s="8" t="s">
        <v>607</v>
      </c>
      <c r="M105" s="12">
        <v>6</v>
      </c>
      <c r="N105" s="17">
        <v>-2</v>
      </c>
      <c r="O105" s="17">
        <v>768</v>
      </c>
      <c r="P105" s="12" t="s">
        <v>436</v>
      </c>
      <c r="Q105" s="12" t="s">
        <v>450</v>
      </c>
      <c r="R105" s="12" t="s">
        <v>438</v>
      </c>
      <c r="S105" s="8">
        <v>668579224</v>
      </c>
      <c r="T105" s="8" t="b">
        <v>1</v>
      </c>
      <c r="U105" s="11" t="s">
        <v>367</v>
      </c>
      <c r="V105" s="11" t="b">
        <v>1</v>
      </c>
      <c r="W105" s="11" t="b">
        <v>0</v>
      </c>
      <c r="X105" s="11" t="s">
        <v>452</v>
      </c>
      <c r="Y105" s="11" t="s">
        <v>440</v>
      </c>
      <c r="Z105" s="11" t="s">
        <v>507</v>
      </c>
      <c r="AA105" s="11" t="s">
        <v>508</v>
      </c>
      <c r="AB105" s="11" t="s">
        <v>509</v>
      </c>
      <c r="AC105" s="11" t="s">
        <v>527</v>
      </c>
      <c r="AD105" s="11" t="s">
        <v>475</v>
      </c>
      <c r="AE105" s="11" t="s">
        <v>476</v>
      </c>
      <c r="AF105" s="18" t="s">
        <v>505</v>
      </c>
      <c r="AG105" s="18" t="s">
        <v>477</v>
      </c>
    </row>
    <row r="106" spans="1:33" x14ac:dyDescent="0.35">
      <c r="A106" s="8">
        <v>31</v>
      </c>
      <c r="B106" s="8" t="b">
        <v>1</v>
      </c>
      <c r="C106" s="8" t="b">
        <v>0</v>
      </c>
      <c r="D106" s="8">
        <v>42</v>
      </c>
      <c r="E106" s="8">
        <v>54</v>
      </c>
      <c r="F106" s="8">
        <v>2</v>
      </c>
      <c r="G106" s="8" t="b">
        <v>1</v>
      </c>
      <c r="H106" s="8">
        <v>97</v>
      </c>
      <c r="I106" s="8"/>
      <c r="J106" s="19">
        <v>96</v>
      </c>
      <c r="K106" s="92"/>
      <c r="L106" s="8" t="s">
        <v>608</v>
      </c>
      <c r="M106" s="12">
        <v>8</v>
      </c>
      <c r="N106" s="17">
        <v>18</v>
      </c>
      <c r="O106" s="17">
        <v>768</v>
      </c>
      <c r="P106" s="12" t="s">
        <v>436</v>
      </c>
      <c r="Q106" s="12" t="s">
        <v>437</v>
      </c>
      <c r="R106" s="12" t="s">
        <v>451</v>
      </c>
      <c r="S106" s="8">
        <v>80352834</v>
      </c>
      <c r="T106" s="8" t="b">
        <v>1</v>
      </c>
      <c r="U106" s="11" t="s">
        <v>377</v>
      </c>
      <c r="V106" s="11" t="b">
        <v>0</v>
      </c>
      <c r="W106" s="11" t="b">
        <v>0</v>
      </c>
      <c r="X106" s="11" t="s">
        <v>452</v>
      </c>
      <c r="Y106" s="11" t="s">
        <v>440</v>
      </c>
      <c r="Z106" s="11" t="s">
        <v>507</v>
      </c>
      <c r="AA106" s="11" t="s">
        <v>508</v>
      </c>
      <c r="AB106" s="11" t="s">
        <v>509</v>
      </c>
      <c r="AC106" s="11" t="s">
        <v>485</v>
      </c>
      <c r="AD106" s="11" t="s">
        <v>475</v>
      </c>
      <c r="AE106" s="11" t="s">
        <v>476</v>
      </c>
      <c r="AF106" s="18" t="s">
        <v>447</v>
      </c>
      <c r="AG106" s="18" t="s">
        <v>477</v>
      </c>
    </row>
    <row r="107" spans="1:33" x14ac:dyDescent="0.35">
      <c r="A107" s="8">
        <v>257</v>
      </c>
      <c r="B107" s="8" t="b">
        <v>1</v>
      </c>
      <c r="C107" s="8" t="b">
        <v>0</v>
      </c>
      <c r="D107" s="8">
        <v>68</v>
      </c>
      <c r="E107" s="8">
        <v>30</v>
      </c>
      <c r="F107" s="8">
        <v>1</v>
      </c>
      <c r="G107" s="8" t="b">
        <v>0</v>
      </c>
      <c r="H107" s="8">
        <v>98</v>
      </c>
      <c r="I107" s="8"/>
      <c r="J107" s="19">
        <v>98</v>
      </c>
      <c r="K107" s="92"/>
      <c r="L107" s="8" t="s">
        <v>609</v>
      </c>
      <c r="M107" s="12">
        <v>8</v>
      </c>
      <c r="N107" s="17">
        <v>30</v>
      </c>
      <c r="O107" s="17">
        <v>764</v>
      </c>
      <c r="P107" s="12" t="s">
        <v>436</v>
      </c>
      <c r="Q107" s="12" t="s">
        <v>450</v>
      </c>
      <c r="R107" s="12" t="s">
        <v>480</v>
      </c>
      <c r="S107" s="8">
        <v>606182275</v>
      </c>
      <c r="T107" s="8" t="b">
        <v>1</v>
      </c>
      <c r="U107" s="11" t="s">
        <v>375</v>
      </c>
      <c r="V107" s="11" t="b">
        <v>0</v>
      </c>
      <c r="W107" s="11" t="b">
        <v>0</v>
      </c>
      <c r="X107" s="11" t="s">
        <v>452</v>
      </c>
      <c r="Y107" s="11" t="s">
        <v>440</v>
      </c>
      <c r="Z107" s="11" t="s">
        <v>507</v>
      </c>
      <c r="AA107" s="11" t="s">
        <v>508</v>
      </c>
      <c r="AB107" s="11" t="s">
        <v>509</v>
      </c>
      <c r="AC107" s="11" t="s">
        <v>485</v>
      </c>
      <c r="AD107" s="11" t="s">
        <v>475</v>
      </c>
      <c r="AE107" s="11" t="s">
        <v>539</v>
      </c>
      <c r="AF107" s="18" t="s">
        <v>505</v>
      </c>
      <c r="AG107" s="18" t="s">
        <v>477</v>
      </c>
    </row>
    <row r="108" spans="1:33" x14ac:dyDescent="0.35">
      <c r="A108" s="8">
        <v>1497</v>
      </c>
      <c r="B108" s="8" t="b">
        <v>1</v>
      </c>
      <c r="C108" s="8" t="b">
        <v>0</v>
      </c>
      <c r="D108" s="8">
        <v>85</v>
      </c>
      <c r="E108" s="8">
        <v>14</v>
      </c>
      <c r="F108" s="8">
        <v>1</v>
      </c>
      <c r="G108" s="8" t="b">
        <v>1</v>
      </c>
      <c r="H108" s="8">
        <v>99</v>
      </c>
      <c r="I108" s="8"/>
      <c r="J108" s="19">
        <v>99</v>
      </c>
      <c r="K108" s="92"/>
      <c r="L108" s="8" t="s">
        <v>610</v>
      </c>
      <c r="M108" s="12">
        <v>8</v>
      </c>
      <c r="N108" s="17">
        <v>38</v>
      </c>
      <c r="O108" s="17">
        <v>760</v>
      </c>
      <c r="P108" s="12" t="s">
        <v>451</v>
      </c>
      <c r="Q108" s="12" t="s">
        <v>450</v>
      </c>
      <c r="R108" s="12" t="s">
        <v>480</v>
      </c>
      <c r="S108" s="8">
        <v>1543367933</v>
      </c>
      <c r="T108" s="8" t="b">
        <v>0</v>
      </c>
      <c r="U108" s="11" t="s">
        <v>380</v>
      </c>
      <c r="V108" s="11" t="b">
        <v>1</v>
      </c>
      <c r="W108" s="11" t="b">
        <v>0</v>
      </c>
      <c r="X108" s="11" t="s">
        <v>452</v>
      </c>
      <c r="Y108" s="11" t="s">
        <v>590</v>
      </c>
      <c r="Z108" s="11" t="s">
        <v>519</v>
      </c>
      <c r="AA108" s="11" t="s">
        <v>508</v>
      </c>
      <c r="AB108" s="11" t="s">
        <v>509</v>
      </c>
      <c r="AC108" s="11" t="s">
        <v>485</v>
      </c>
      <c r="AD108" s="11" t="s">
        <v>475</v>
      </c>
      <c r="AE108" s="11" t="s">
        <v>539</v>
      </c>
      <c r="AF108" s="18" t="s">
        <v>447</v>
      </c>
      <c r="AG108" s="18" t="s">
        <v>542</v>
      </c>
    </row>
    <row r="109" spans="1:33" x14ac:dyDescent="0.35">
      <c r="A109" s="8">
        <v>108</v>
      </c>
      <c r="B109" s="8" t="b">
        <v>1</v>
      </c>
      <c r="C109" s="8" t="b">
        <v>0</v>
      </c>
      <c r="D109" s="8">
        <v>140</v>
      </c>
      <c r="E109" s="8">
        <v>-41</v>
      </c>
      <c r="F109" s="8">
        <v>2</v>
      </c>
      <c r="G109" s="8" t="b">
        <v>1</v>
      </c>
      <c r="H109" s="8">
        <v>100</v>
      </c>
      <c r="I109" s="8"/>
      <c r="J109" s="19">
        <v>99</v>
      </c>
      <c r="K109" s="92"/>
      <c r="L109" s="8" t="s">
        <v>611</v>
      </c>
      <c r="M109" s="12">
        <v>9</v>
      </c>
      <c r="N109" s="17">
        <v>34</v>
      </c>
      <c r="O109" s="17">
        <v>760</v>
      </c>
      <c r="P109" s="12" t="s">
        <v>436</v>
      </c>
      <c r="Q109" s="12" t="s">
        <v>437</v>
      </c>
      <c r="R109" s="12" t="s">
        <v>451</v>
      </c>
      <c r="S109" s="8">
        <v>1634444796</v>
      </c>
      <c r="T109" s="8" t="b">
        <v>1</v>
      </c>
      <c r="U109" s="11" t="s">
        <v>369</v>
      </c>
      <c r="V109" s="11" t="b">
        <v>1</v>
      </c>
      <c r="W109" s="11" t="b">
        <v>1</v>
      </c>
      <c r="X109" s="11" t="s">
        <v>452</v>
      </c>
      <c r="Y109" s="11" t="s">
        <v>440</v>
      </c>
      <c r="Z109" s="11" t="s">
        <v>519</v>
      </c>
      <c r="AA109" s="11" t="s">
        <v>508</v>
      </c>
      <c r="AB109" s="11" t="s">
        <v>509</v>
      </c>
      <c r="AC109" s="11" t="s">
        <v>485</v>
      </c>
      <c r="AD109" s="11" t="s">
        <v>475</v>
      </c>
      <c r="AE109" s="11" t="s">
        <v>476</v>
      </c>
      <c r="AF109" s="18" t="s">
        <v>447</v>
      </c>
      <c r="AG109" s="18" t="s">
        <v>477</v>
      </c>
    </row>
    <row r="110" spans="1:33" x14ac:dyDescent="0.35">
      <c r="A110" s="8">
        <v>267</v>
      </c>
      <c r="B110" s="8" t="b">
        <v>1</v>
      </c>
      <c r="C110" s="8" t="b">
        <v>0</v>
      </c>
      <c r="D110" s="8">
        <v>52</v>
      </c>
      <c r="E110" s="8">
        <v>47</v>
      </c>
      <c r="F110" s="8">
        <v>3</v>
      </c>
      <c r="G110" s="8" t="b">
        <v>1</v>
      </c>
      <c r="H110" s="8">
        <v>101</v>
      </c>
      <c r="I110" s="8"/>
      <c r="J110" s="19">
        <v>99</v>
      </c>
      <c r="K110" s="92"/>
      <c r="L110" s="8" t="s">
        <v>612</v>
      </c>
      <c r="M110" s="12">
        <v>10</v>
      </c>
      <c r="N110" s="17">
        <v>48</v>
      </c>
      <c r="O110" s="17">
        <v>760</v>
      </c>
      <c r="P110" s="12" t="s">
        <v>451</v>
      </c>
      <c r="Q110" s="12" t="s">
        <v>437</v>
      </c>
      <c r="R110" s="12" t="s">
        <v>480</v>
      </c>
      <c r="S110" s="8">
        <v>1200862878</v>
      </c>
      <c r="T110" s="8" t="b">
        <v>1</v>
      </c>
      <c r="U110" s="11" t="s">
        <v>380</v>
      </c>
      <c r="V110" s="11" t="b">
        <v>0</v>
      </c>
      <c r="W110" s="11" t="b">
        <v>0</v>
      </c>
      <c r="X110" s="11" t="s">
        <v>452</v>
      </c>
      <c r="Y110" s="11" t="s">
        <v>440</v>
      </c>
      <c r="Z110" s="11" t="s">
        <v>519</v>
      </c>
      <c r="AA110" s="11" t="s">
        <v>508</v>
      </c>
      <c r="AB110" s="11" t="s">
        <v>509</v>
      </c>
      <c r="AC110" s="11" t="s">
        <v>485</v>
      </c>
      <c r="AD110" s="11" t="s">
        <v>475</v>
      </c>
      <c r="AE110" s="11" t="s">
        <v>539</v>
      </c>
      <c r="AF110" s="18" t="s">
        <v>447</v>
      </c>
      <c r="AG110" s="18" t="s">
        <v>477</v>
      </c>
    </row>
    <row r="111" spans="1:33" x14ac:dyDescent="0.35">
      <c r="A111" s="8">
        <v>165</v>
      </c>
      <c r="B111" s="8" t="b">
        <v>1</v>
      </c>
      <c r="C111" s="8" t="b">
        <v>0</v>
      </c>
      <c r="D111" s="8">
        <v>118</v>
      </c>
      <c r="E111" s="8">
        <v>-16</v>
      </c>
      <c r="F111" s="8">
        <v>1</v>
      </c>
      <c r="G111" s="8" t="b">
        <v>0</v>
      </c>
      <c r="H111" s="8">
        <v>102</v>
      </c>
      <c r="I111" s="8"/>
      <c r="J111" s="19">
        <v>102</v>
      </c>
      <c r="K111" s="92"/>
      <c r="L111" s="8" t="s">
        <v>613</v>
      </c>
      <c r="M111" s="12">
        <v>8</v>
      </c>
      <c r="N111" s="17">
        <v>18</v>
      </c>
      <c r="O111" s="17">
        <v>756</v>
      </c>
      <c r="P111" s="12" t="s">
        <v>436</v>
      </c>
      <c r="Q111" s="12" t="s">
        <v>450</v>
      </c>
      <c r="R111" s="12" t="s">
        <v>451</v>
      </c>
      <c r="S111" s="8">
        <v>966098600</v>
      </c>
      <c r="T111" s="8" t="b">
        <v>1</v>
      </c>
      <c r="U111" s="11" t="s">
        <v>373</v>
      </c>
      <c r="V111" s="11" t="b">
        <v>1</v>
      </c>
      <c r="W111" s="11" t="b">
        <v>1</v>
      </c>
      <c r="X111" s="11" t="s">
        <v>452</v>
      </c>
      <c r="Y111" s="11" t="s">
        <v>440</v>
      </c>
      <c r="Z111" s="11" t="s">
        <v>507</v>
      </c>
      <c r="AA111" s="11" t="s">
        <v>508</v>
      </c>
      <c r="AB111" s="11" t="s">
        <v>509</v>
      </c>
      <c r="AC111" s="11" t="s">
        <v>485</v>
      </c>
      <c r="AD111" s="11" t="s">
        <v>475</v>
      </c>
      <c r="AE111" s="11" t="s">
        <v>476</v>
      </c>
      <c r="AF111" s="18" t="s">
        <v>447</v>
      </c>
      <c r="AG111" s="18" t="s">
        <v>477</v>
      </c>
    </row>
    <row r="112" spans="1:33" x14ac:dyDescent="0.35">
      <c r="A112" s="8">
        <v>150</v>
      </c>
      <c r="B112" s="8" t="b">
        <v>1</v>
      </c>
      <c r="C112" s="8" t="b">
        <v>0</v>
      </c>
      <c r="D112" s="8">
        <v>85</v>
      </c>
      <c r="E112" s="8">
        <v>17</v>
      </c>
      <c r="F112" s="8">
        <v>2</v>
      </c>
      <c r="G112" s="8" t="b">
        <v>0</v>
      </c>
      <c r="H112" s="8">
        <v>103</v>
      </c>
      <c r="I112" s="8"/>
      <c r="J112" s="19">
        <v>102</v>
      </c>
      <c r="K112" s="92"/>
      <c r="L112" s="8" t="s">
        <v>614</v>
      </c>
      <c r="M112" s="12">
        <v>8</v>
      </c>
      <c r="N112" s="17">
        <v>18</v>
      </c>
      <c r="O112" s="17">
        <v>756</v>
      </c>
      <c r="P112" s="12" t="s">
        <v>436</v>
      </c>
      <c r="Q112" s="12" t="s">
        <v>437</v>
      </c>
      <c r="R112" s="12" t="s">
        <v>451</v>
      </c>
      <c r="S112" s="8">
        <v>1028780245</v>
      </c>
      <c r="T112" s="8" t="b">
        <v>1</v>
      </c>
      <c r="U112" s="11" t="s">
        <v>370</v>
      </c>
      <c r="V112" s="11" t="b">
        <v>1</v>
      </c>
      <c r="W112" s="11" t="b">
        <v>1</v>
      </c>
      <c r="X112" s="11" t="s">
        <v>452</v>
      </c>
      <c r="Y112" s="11" t="s">
        <v>440</v>
      </c>
      <c r="Z112" s="11" t="s">
        <v>507</v>
      </c>
      <c r="AA112" s="11" t="s">
        <v>508</v>
      </c>
      <c r="AB112" s="11" t="s">
        <v>509</v>
      </c>
      <c r="AC112" s="11" t="s">
        <v>485</v>
      </c>
      <c r="AD112" s="11" t="s">
        <v>475</v>
      </c>
      <c r="AE112" s="11" t="s">
        <v>476</v>
      </c>
      <c r="AF112" s="18" t="s">
        <v>447</v>
      </c>
      <c r="AG112" s="18" t="s">
        <v>477</v>
      </c>
    </row>
    <row r="113" spans="1:33" x14ac:dyDescent="0.35">
      <c r="A113" s="8">
        <v>212</v>
      </c>
      <c r="B113" s="8" t="b">
        <v>1</v>
      </c>
      <c r="C113" s="8" t="b">
        <v>0</v>
      </c>
      <c r="D113" s="8">
        <v>85</v>
      </c>
      <c r="E113" s="8">
        <v>19</v>
      </c>
      <c r="F113" s="8">
        <v>1</v>
      </c>
      <c r="G113" s="8" t="b">
        <v>1</v>
      </c>
      <c r="H113" s="8">
        <v>104</v>
      </c>
      <c r="I113" s="8"/>
      <c r="J113" s="19">
        <v>104</v>
      </c>
      <c r="K113" s="92"/>
      <c r="L113" s="8" t="s">
        <v>615</v>
      </c>
      <c r="M113" s="12">
        <v>7</v>
      </c>
      <c r="N113" s="17">
        <v>16</v>
      </c>
      <c r="O113" s="17">
        <v>752</v>
      </c>
      <c r="P113" s="12" t="s">
        <v>451</v>
      </c>
      <c r="Q113" s="12" t="s">
        <v>450</v>
      </c>
      <c r="R113" s="12" t="s">
        <v>451</v>
      </c>
      <c r="S113" s="8">
        <v>1777885437</v>
      </c>
      <c r="T113" s="8" t="b">
        <v>1</v>
      </c>
      <c r="U113" s="11" t="s">
        <v>377</v>
      </c>
      <c r="V113" s="11" t="b">
        <v>1</v>
      </c>
      <c r="W113" s="11" t="b">
        <v>0</v>
      </c>
      <c r="X113" s="11" t="s">
        <v>452</v>
      </c>
      <c r="Y113" s="11" t="s">
        <v>440</v>
      </c>
      <c r="Z113" s="11" t="s">
        <v>507</v>
      </c>
      <c r="AA113" s="11" t="s">
        <v>508</v>
      </c>
      <c r="AB113" s="11" t="s">
        <v>509</v>
      </c>
      <c r="AC113" s="11" t="s">
        <v>485</v>
      </c>
      <c r="AD113" s="11" t="s">
        <v>475</v>
      </c>
      <c r="AE113" s="11" t="s">
        <v>476</v>
      </c>
      <c r="AF113" s="18" t="s">
        <v>505</v>
      </c>
      <c r="AG113" s="18" t="s">
        <v>477</v>
      </c>
    </row>
    <row r="114" spans="1:33" x14ac:dyDescent="0.35">
      <c r="A114" s="8">
        <v>171</v>
      </c>
      <c r="B114" s="8" t="b">
        <v>1</v>
      </c>
      <c r="C114" s="8" t="b">
        <v>0</v>
      </c>
      <c r="D114" s="8">
        <v>98</v>
      </c>
      <c r="E114" s="8">
        <v>6</v>
      </c>
      <c r="F114" s="8">
        <v>2</v>
      </c>
      <c r="G114" s="8" t="b">
        <v>1</v>
      </c>
      <c r="H114" s="8">
        <v>105</v>
      </c>
      <c r="I114" s="8"/>
      <c r="J114" s="19">
        <v>104</v>
      </c>
      <c r="K114" s="92"/>
      <c r="L114" s="8" t="s">
        <v>616</v>
      </c>
      <c r="M114" s="12">
        <v>8</v>
      </c>
      <c r="N114" s="17">
        <v>28</v>
      </c>
      <c r="O114" s="17">
        <v>752</v>
      </c>
      <c r="P114" s="12" t="s">
        <v>436</v>
      </c>
      <c r="Q114" s="12" t="s">
        <v>437</v>
      </c>
      <c r="R114" s="12" t="s">
        <v>438</v>
      </c>
      <c r="S114" s="8">
        <v>556442693</v>
      </c>
      <c r="T114" s="8" t="b">
        <v>0</v>
      </c>
      <c r="U114" s="11" t="s">
        <v>377</v>
      </c>
      <c r="V114" s="11" t="b">
        <v>0</v>
      </c>
      <c r="W114" s="11" t="b">
        <v>0</v>
      </c>
      <c r="X114" s="11" t="s">
        <v>452</v>
      </c>
      <c r="Y114" s="11" t="s">
        <v>440</v>
      </c>
      <c r="Z114" s="11" t="s">
        <v>519</v>
      </c>
      <c r="AA114" s="11" t="s">
        <v>508</v>
      </c>
      <c r="AB114" s="11" t="s">
        <v>509</v>
      </c>
      <c r="AC114" s="11" t="s">
        <v>485</v>
      </c>
      <c r="AD114" s="11" t="s">
        <v>475</v>
      </c>
      <c r="AE114" s="11" t="s">
        <v>476</v>
      </c>
      <c r="AF114" s="18" t="s">
        <v>447</v>
      </c>
      <c r="AG114" s="18" t="s">
        <v>542</v>
      </c>
    </row>
    <row r="115" spans="1:33" x14ac:dyDescent="0.35">
      <c r="A115" s="8">
        <v>156</v>
      </c>
      <c r="B115" s="8" t="b">
        <v>1</v>
      </c>
      <c r="C115" s="8" t="b">
        <v>1</v>
      </c>
      <c r="D115" s="8">
        <v>140</v>
      </c>
      <c r="E115" s="8">
        <v>-36</v>
      </c>
      <c r="F115" s="8">
        <v>3</v>
      </c>
      <c r="G115" s="8" t="b">
        <v>1</v>
      </c>
      <c r="H115" s="8">
        <v>106</v>
      </c>
      <c r="I115" s="8"/>
      <c r="J115" s="19">
        <v>104</v>
      </c>
      <c r="K115" s="92"/>
      <c r="L115" s="8" t="s">
        <v>617</v>
      </c>
      <c r="M115" s="12">
        <v>8</v>
      </c>
      <c r="N115" s="17">
        <v>18</v>
      </c>
      <c r="O115" s="17">
        <v>752</v>
      </c>
      <c r="P115" s="12" t="s">
        <v>451</v>
      </c>
      <c r="Q115" s="12" t="s">
        <v>437</v>
      </c>
      <c r="R115" s="12" t="s">
        <v>451</v>
      </c>
      <c r="S115" s="8">
        <v>1181268859</v>
      </c>
      <c r="T115" s="8" t="b">
        <v>1</v>
      </c>
      <c r="U115" s="11" t="s">
        <v>373</v>
      </c>
      <c r="V115" s="11" t="b">
        <v>1</v>
      </c>
      <c r="W115" s="11" t="b">
        <v>1</v>
      </c>
      <c r="X115" s="11" t="s">
        <v>452</v>
      </c>
      <c r="Y115" s="11" t="s">
        <v>440</v>
      </c>
      <c r="Z115" s="11" t="s">
        <v>507</v>
      </c>
      <c r="AA115" s="11" t="s">
        <v>508</v>
      </c>
      <c r="AB115" s="11" t="s">
        <v>509</v>
      </c>
      <c r="AC115" s="11" t="s">
        <v>485</v>
      </c>
      <c r="AD115" s="11" t="s">
        <v>475</v>
      </c>
      <c r="AE115" s="11" t="s">
        <v>476</v>
      </c>
      <c r="AF115" s="18" t="s">
        <v>447</v>
      </c>
      <c r="AG115" s="18" t="s">
        <v>477</v>
      </c>
    </row>
    <row r="116" spans="1:33" x14ac:dyDescent="0.35">
      <c r="A116" s="8">
        <v>34</v>
      </c>
      <c r="B116" s="8" t="b">
        <v>1</v>
      </c>
      <c r="C116" s="8" t="b">
        <v>0</v>
      </c>
      <c r="D116" s="8">
        <v>118</v>
      </c>
      <c r="E116" s="8">
        <v>-11</v>
      </c>
      <c r="F116" s="8">
        <v>1</v>
      </c>
      <c r="G116" s="8" t="b">
        <v>0</v>
      </c>
      <c r="H116" s="8">
        <v>107</v>
      </c>
      <c r="I116" s="8"/>
      <c r="J116" s="19">
        <v>107</v>
      </c>
      <c r="K116" s="92"/>
      <c r="L116" s="8" t="s">
        <v>618</v>
      </c>
      <c r="M116" s="12">
        <v>8</v>
      </c>
      <c r="N116" s="17">
        <v>24</v>
      </c>
      <c r="O116" s="17">
        <v>748</v>
      </c>
      <c r="P116" s="12" t="s">
        <v>451</v>
      </c>
      <c r="Q116" s="12" t="s">
        <v>450</v>
      </c>
      <c r="R116" s="12" t="s">
        <v>438</v>
      </c>
      <c r="S116" s="8">
        <v>1369362709</v>
      </c>
      <c r="T116" s="8" t="b">
        <v>1</v>
      </c>
      <c r="U116" s="11" t="s">
        <v>373</v>
      </c>
      <c r="V116" s="11" t="b">
        <v>1</v>
      </c>
      <c r="W116" s="11" t="b">
        <v>1</v>
      </c>
      <c r="X116" s="11" t="s">
        <v>452</v>
      </c>
      <c r="Y116" s="11" t="s">
        <v>440</v>
      </c>
      <c r="Z116" s="11" t="s">
        <v>519</v>
      </c>
      <c r="AA116" s="11" t="s">
        <v>569</v>
      </c>
      <c r="AB116" s="11" t="s">
        <v>509</v>
      </c>
      <c r="AC116" s="11" t="s">
        <v>485</v>
      </c>
      <c r="AD116" s="11" t="s">
        <v>475</v>
      </c>
      <c r="AE116" s="11" t="s">
        <v>476</v>
      </c>
      <c r="AF116" s="18" t="s">
        <v>447</v>
      </c>
      <c r="AG116" s="18" t="s">
        <v>477</v>
      </c>
    </row>
    <row r="117" spans="1:33" x14ac:dyDescent="0.35">
      <c r="A117" s="8">
        <v>93</v>
      </c>
      <c r="B117" s="8" t="b">
        <v>1</v>
      </c>
      <c r="C117" s="8" t="b">
        <v>1</v>
      </c>
      <c r="D117" s="8">
        <v>114</v>
      </c>
      <c r="E117" s="8">
        <v>-6</v>
      </c>
      <c r="F117" s="8">
        <v>1</v>
      </c>
      <c r="G117" s="8" t="b">
        <v>1</v>
      </c>
      <c r="H117" s="8">
        <v>108</v>
      </c>
      <c r="I117" s="8"/>
      <c r="J117" s="19">
        <v>108</v>
      </c>
      <c r="K117" s="92"/>
      <c r="L117" s="8" t="s">
        <v>413</v>
      </c>
      <c r="M117" s="12">
        <v>8</v>
      </c>
      <c r="N117" s="17">
        <v>18</v>
      </c>
      <c r="O117" s="17">
        <v>744</v>
      </c>
      <c r="P117" s="12" t="s">
        <v>436</v>
      </c>
      <c r="Q117" s="12" t="s">
        <v>450</v>
      </c>
      <c r="R117" s="12" t="s">
        <v>451</v>
      </c>
      <c r="S117" s="8">
        <v>1735403703</v>
      </c>
      <c r="T117" s="8" t="b">
        <v>1</v>
      </c>
      <c r="U117" s="11" t="s">
        <v>378</v>
      </c>
      <c r="V117" s="11" t="b">
        <v>0</v>
      </c>
      <c r="W117" s="11" t="b">
        <v>0</v>
      </c>
      <c r="X117" s="11" t="s">
        <v>452</v>
      </c>
      <c r="Y117" s="11" t="s">
        <v>440</v>
      </c>
      <c r="Z117" s="11" t="s">
        <v>507</v>
      </c>
      <c r="AA117" s="11" t="s">
        <v>508</v>
      </c>
      <c r="AB117" s="11" t="s">
        <v>509</v>
      </c>
      <c r="AC117" s="11" t="s">
        <v>485</v>
      </c>
      <c r="AD117" s="11" t="s">
        <v>475</v>
      </c>
      <c r="AE117" s="11" t="s">
        <v>476</v>
      </c>
      <c r="AF117" s="18" t="s">
        <v>447</v>
      </c>
      <c r="AG117" s="18" t="s">
        <v>477</v>
      </c>
    </row>
    <row r="118" spans="1:33" s="9" customFormat="1" x14ac:dyDescent="0.35">
      <c r="A118" s="8">
        <v>122</v>
      </c>
      <c r="B118" s="8" t="b">
        <v>1</v>
      </c>
      <c r="C118" s="8" t="b">
        <v>0</v>
      </c>
      <c r="D118" s="8">
        <v>98</v>
      </c>
      <c r="E118" s="8">
        <v>10</v>
      </c>
      <c r="F118" s="8">
        <v>2</v>
      </c>
      <c r="G118" s="8" t="b">
        <v>1</v>
      </c>
      <c r="H118" s="8">
        <v>109</v>
      </c>
      <c r="I118" s="8"/>
      <c r="J118" s="19">
        <v>108</v>
      </c>
      <c r="K118" s="92"/>
      <c r="L118" s="8" t="s">
        <v>619</v>
      </c>
      <c r="M118" s="12">
        <v>8</v>
      </c>
      <c r="N118" s="17">
        <v>18</v>
      </c>
      <c r="O118" s="17">
        <v>744</v>
      </c>
      <c r="P118" s="12" t="s">
        <v>451</v>
      </c>
      <c r="Q118" s="12" t="s">
        <v>450</v>
      </c>
      <c r="R118" s="12" t="s">
        <v>451</v>
      </c>
      <c r="S118" s="8">
        <v>1821390494</v>
      </c>
      <c r="T118" s="8" t="b">
        <v>1</v>
      </c>
      <c r="U118" s="11" t="s">
        <v>379</v>
      </c>
      <c r="V118" s="11" t="b">
        <v>0</v>
      </c>
      <c r="W118" s="11" t="b">
        <v>0</v>
      </c>
      <c r="X118" s="11" t="s">
        <v>452</v>
      </c>
      <c r="Y118" s="11" t="s">
        <v>440</v>
      </c>
      <c r="Z118" s="11" t="s">
        <v>507</v>
      </c>
      <c r="AA118" s="11" t="s">
        <v>508</v>
      </c>
      <c r="AB118" s="11" t="s">
        <v>509</v>
      </c>
      <c r="AC118" s="11" t="s">
        <v>485</v>
      </c>
      <c r="AD118" s="11" t="s">
        <v>475</v>
      </c>
      <c r="AE118" s="11" t="s">
        <v>476</v>
      </c>
      <c r="AF118" s="18" t="s">
        <v>447</v>
      </c>
      <c r="AG118" s="18" t="s">
        <v>477</v>
      </c>
    </row>
    <row r="119" spans="1:33" x14ac:dyDescent="0.35">
      <c r="A119" s="8">
        <v>153</v>
      </c>
      <c r="B119" s="8" t="b">
        <v>1</v>
      </c>
      <c r="C119" s="8" t="b">
        <v>0</v>
      </c>
      <c r="D119" s="8">
        <v>118</v>
      </c>
      <c r="E119" s="8">
        <v>-8</v>
      </c>
      <c r="F119" s="8">
        <v>1</v>
      </c>
      <c r="G119" s="8" t="b">
        <v>0</v>
      </c>
      <c r="H119" s="8">
        <v>110</v>
      </c>
      <c r="I119" s="8"/>
      <c r="J119" s="19">
        <v>110</v>
      </c>
      <c r="K119" s="92"/>
      <c r="L119" s="8" t="s">
        <v>417</v>
      </c>
      <c r="M119" s="12">
        <v>7</v>
      </c>
      <c r="N119" s="17">
        <v>24</v>
      </c>
      <c r="O119" s="17">
        <v>742</v>
      </c>
      <c r="P119" s="12" t="s">
        <v>451</v>
      </c>
      <c r="Q119" s="12" t="s">
        <v>450</v>
      </c>
      <c r="R119" s="12" t="s">
        <v>480</v>
      </c>
      <c r="S119" s="8">
        <v>354258365</v>
      </c>
      <c r="T119" s="8" t="b">
        <v>0</v>
      </c>
      <c r="U119" s="11" t="s">
        <v>374</v>
      </c>
      <c r="V119" s="11" t="b">
        <v>1</v>
      </c>
      <c r="W119" s="11" t="b">
        <v>0</v>
      </c>
      <c r="X119" s="11" t="s">
        <v>542</v>
      </c>
      <c r="Y119" s="11" t="s">
        <v>440</v>
      </c>
      <c r="Z119" s="11" t="s">
        <v>519</v>
      </c>
      <c r="AA119" s="11" t="s">
        <v>508</v>
      </c>
      <c r="AB119" s="11" t="s">
        <v>509</v>
      </c>
      <c r="AC119" s="11" t="s">
        <v>485</v>
      </c>
      <c r="AD119" s="11" t="s">
        <v>475</v>
      </c>
      <c r="AE119" s="11" t="s">
        <v>476</v>
      </c>
      <c r="AF119" s="18" t="s">
        <v>447</v>
      </c>
      <c r="AG119" s="18" t="s">
        <v>490</v>
      </c>
    </row>
    <row r="120" spans="1:33" x14ac:dyDescent="0.35">
      <c r="A120" s="8">
        <v>45</v>
      </c>
      <c r="B120" s="8" t="b">
        <v>1</v>
      </c>
      <c r="C120" s="8" t="b">
        <v>0</v>
      </c>
      <c r="D120" s="8">
        <v>136</v>
      </c>
      <c r="E120" s="8">
        <v>-26</v>
      </c>
      <c r="F120" s="8">
        <v>2</v>
      </c>
      <c r="G120" s="8" t="b">
        <v>0</v>
      </c>
      <c r="H120" s="8">
        <v>111</v>
      </c>
      <c r="I120" s="8"/>
      <c r="J120" s="19">
        <v>110</v>
      </c>
      <c r="K120" s="92"/>
      <c r="L120" s="8" t="s">
        <v>620</v>
      </c>
      <c r="M120" s="12">
        <v>6</v>
      </c>
      <c r="N120" s="17">
        <v>20</v>
      </c>
      <c r="O120" s="17">
        <v>742</v>
      </c>
      <c r="P120" s="12" t="s">
        <v>436</v>
      </c>
      <c r="Q120" s="12" t="s">
        <v>437</v>
      </c>
      <c r="R120" s="12" t="s">
        <v>451</v>
      </c>
      <c r="S120" s="8">
        <v>1427268498</v>
      </c>
      <c r="T120" s="8" t="b">
        <v>1</v>
      </c>
      <c r="U120" s="11" t="s">
        <v>372</v>
      </c>
      <c r="V120" s="11" t="b">
        <v>1</v>
      </c>
      <c r="W120" s="11" t="b">
        <v>1</v>
      </c>
      <c r="X120" s="11" t="s">
        <v>621</v>
      </c>
      <c r="Y120" s="11" t="s">
        <v>453</v>
      </c>
      <c r="Z120" s="11" t="s">
        <v>507</v>
      </c>
      <c r="AA120" s="11" t="s">
        <v>499</v>
      </c>
      <c r="AB120" s="11" t="s">
        <v>484</v>
      </c>
      <c r="AC120" s="11" t="s">
        <v>485</v>
      </c>
      <c r="AD120" s="11" t="s">
        <v>456</v>
      </c>
      <c r="AE120" s="11" t="s">
        <v>446</v>
      </c>
      <c r="AF120" s="18" t="s">
        <v>505</v>
      </c>
      <c r="AG120" s="18" t="s">
        <v>477</v>
      </c>
    </row>
    <row r="121" spans="1:33" x14ac:dyDescent="0.35">
      <c r="A121" s="8">
        <v>33</v>
      </c>
      <c r="B121" s="8" t="b">
        <v>1</v>
      </c>
      <c r="C121" s="8" t="b">
        <v>1</v>
      </c>
      <c r="D121" s="8">
        <v>123</v>
      </c>
      <c r="E121" s="8">
        <v>-11</v>
      </c>
      <c r="F121" s="8">
        <v>1</v>
      </c>
      <c r="G121" s="8" t="b">
        <v>1</v>
      </c>
      <c r="H121" s="8">
        <v>112</v>
      </c>
      <c r="I121" s="8"/>
      <c r="J121" s="19">
        <v>112</v>
      </c>
      <c r="K121" s="92"/>
      <c r="L121" s="8" t="s">
        <v>410</v>
      </c>
      <c r="M121" s="12">
        <v>8</v>
      </c>
      <c r="N121" s="17">
        <v>18</v>
      </c>
      <c r="O121" s="17">
        <v>740</v>
      </c>
      <c r="P121" s="12" t="s">
        <v>436</v>
      </c>
      <c r="Q121" s="12" t="s">
        <v>450</v>
      </c>
      <c r="R121" s="12" t="s">
        <v>451</v>
      </c>
      <c r="S121" s="8">
        <v>1557752294</v>
      </c>
      <c r="T121" s="8" t="b">
        <v>1</v>
      </c>
      <c r="U121" s="11" t="s">
        <v>377</v>
      </c>
      <c r="V121" s="11" t="b">
        <v>0</v>
      </c>
      <c r="W121" s="11" t="b">
        <v>0</v>
      </c>
      <c r="X121" s="11" t="s">
        <v>452</v>
      </c>
      <c r="Y121" s="11" t="s">
        <v>440</v>
      </c>
      <c r="Z121" s="11" t="s">
        <v>507</v>
      </c>
      <c r="AA121" s="11" t="s">
        <v>508</v>
      </c>
      <c r="AB121" s="11" t="s">
        <v>509</v>
      </c>
      <c r="AC121" s="11" t="s">
        <v>485</v>
      </c>
      <c r="AD121" s="11" t="s">
        <v>475</v>
      </c>
      <c r="AE121" s="11" t="s">
        <v>476</v>
      </c>
      <c r="AF121" s="18" t="s">
        <v>447</v>
      </c>
      <c r="AG121" s="18" t="s">
        <v>477</v>
      </c>
    </row>
    <row r="122" spans="1:33" x14ac:dyDescent="0.35">
      <c r="A122" s="8">
        <v>58</v>
      </c>
      <c r="B122" s="8" t="b">
        <v>1</v>
      </c>
      <c r="C122" s="8" t="b">
        <v>0</v>
      </c>
      <c r="D122" s="8">
        <v>110</v>
      </c>
      <c r="E122" s="8">
        <v>3</v>
      </c>
      <c r="F122" s="8">
        <v>1</v>
      </c>
      <c r="G122" s="8" t="b">
        <v>0</v>
      </c>
      <c r="H122" s="8">
        <v>113</v>
      </c>
      <c r="I122" s="8"/>
      <c r="J122" s="19">
        <v>113</v>
      </c>
      <c r="K122" s="92"/>
      <c r="L122" s="8" t="s">
        <v>622</v>
      </c>
      <c r="M122" s="12">
        <v>8</v>
      </c>
      <c r="N122" s="17">
        <v>32</v>
      </c>
      <c r="O122" s="17">
        <v>736</v>
      </c>
      <c r="P122" s="12" t="s">
        <v>451</v>
      </c>
      <c r="Q122" s="12" t="s">
        <v>450</v>
      </c>
      <c r="R122" s="12" t="s">
        <v>451</v>
      </c>
      <c r="S122" s="8">
        <v>852764596</v>
      </c>
      <c r="T122" s="8" t="b">
        <v>1</v>
      </c>
      <c r="U122" s="11" t="s">
        <v>377</v>
      </c>
      <c r="V122" s="11" t="b">
        <v>1</v>
      </c>
      <c r="W122" s="11" t="b">
        <v>0</v>
      </c>
      <c r="X122" s="11" t="s">
        <v>452</v>
      </c>
      <c r="Y122" s="11" t="s">
        <v>440</v>
      </c>
      <c r="Z122" s="11" t="s">
        <v>519</v>
      </c>
      <c r="AA122" s="11" t="s">
        <v>508</v>
      </c>
      <c r="AB122" s="11" t="s">
        <v>509</v>
      </c>
      <c r="AC122" s="11" t="s">
        <v>485</v>
      </c>
      <c r="AD122" s="11" t="s">
        <v>475</v>
      </c>
      <c r="AE122" s="11" t="s">
        <v>476</v>
      </c>
      <c r="AF122" s="18" t="s">
        <v>505</v>
      </c>
      <c r="AG122" s="18" t="s">
        <v>477</v>
      </c>
    </row>
    <row r="123" spans="1:33" x14ac:dyDescent="0.35">
      <c r="A123" s="8">
        <v>251</v>
      </c>
      <c r="B123" s="8" t="b">
        <v>1</v>
      </c>
      <c r="C123" s="8" t="b">
        <v>0</v>
      </c>
      <c r="D123" s="8">
        <v>110</v>
      </c>
      <c r="E123" s="8">
        <v>4</v>
      </c>
      <c r="F123" s="8">
        <v>1</v>
      </c>
      <c r="G123" s="8" t="b">
        <v>1</v>
      </c>
      <c r="H123" s="8">
        <v>114</v>
      </c>
      <c r="I123" s="8"/>
      <c r="J123" s="19">
        <v>114</v>
      </c>
      <c r="K123" s="92"/>
      <c r="L123" s="8" t="s">
        <v>406</v>
      </c>
      <c r="M123" s="12">
        <v>8</v>
      </c>
      <c r="N123" s="17">
        <v>18</v>
      </c>
      <c r="O123" s="17">
        <v>728</v>
      </c>
      <c r="P123" s="12" t="s">
        <v>436</v>
      </c>
      <c r="Q123" s="12" t="s">
        <v>450</v>
      </c>
      <c r="R123" s="12" t="s">
        <v>451</v>
      </c>
      <c r="S123" s="8">
        <v>2040478914</v>
      </c>
      <c r="T123" s="8" t="b">
        <v>1</v>
      </c>
      <c r="U123" s="11" t="s">
        <v>375</v>
      </c>
      <c r="V123" s="11" t="b">
        <v>0</v>
      </c>
      <c r="W123" s="11" t="b">
        <v>0</v>
      </c>
      <c r="X123" s="11" t="s">
        <v>452</v>
      </c>
      <c r="Y123" s="11" t="s">
        <v>440</v>
      </c>
      <c r="Z123" s="11" t="s">
        <v>507</v>
      </c>
      <c r="AA123" s="11" t="s">
        <v>508</v>
      </c>
      <c r="AB123" s="11" t="s">
        <v>509</v>
      </c>
      <c r="AC123" s="11" t="s">
        <v>485</v>
      </c>
      <c r="AD123" s="11" t="s">
        <v>475</v>
      </c>
      <c r="AE123" s="11" t="s">
        <v>476</v>
      </c>
      <c r="AF123" s="18" t="s">
        <v>447</v>
      </c>
      <c r="AG123" s="18" t="s">
        <v>477</v>
      </c>
    </row>
    <row r="124" spans="1:33" x14ac:dyDescent="0.35">
      <c r="A124" s="8">
        <v>192</v>
      </c>
      <c r="B124" s="8" t="b">
        <v>1</v>
      </c>
      <c r="C124" s="8" t="b">
        <v>0</v>
      </c>
      <c r="D124" s="8">
        <v>98</v>
      </c>
      <c r="E124" s="8">
        <v>17</v>
      </c>
      <c r="F124" s="8">
        <v>1</v>
      </c>
      <c r="G124" s="8" t="b">
        <v>0</v>
      </c>
      <c r="H124" s="8">
        <v>115</v>
      </c>
      <c r="I124" s="8"/>
      <c r="J124" s="19">
        <v>115</v>
      </c>
      <c r="K124" s="92"/>
      <c r="L124" s="8" t="s">
        <v>419</v>
      </c>
      <c r="M124" s="12">
        <v>8</v>
      </c>
      <c r="N124" s="17">
        <v>18</v>
      </c>
      <c r="O124" s="17">
        <v>724</v>
      </c>
      <c r="P124" s="12" t="s">
        <v>451</v>
      </c>
      <c r="Q124" s="12" t="s">
        <v>450</v>
      </c>
      <c r="R124" s="12" t="s">
        <v>480</v>
      </c>
      <c r="S124" s="8">
        <v>1771800667</v>
      </c>
      <c r="T124" s="8" t="b">
        <v>1</v>
      </c>
      <c r="U124" s="11" t="s">
        <v>373</v>
      </c>
      <c r="V124" s="11" t="b">
        <v>1</v>
      </c>
      <c r="W124" s="11" t="b">
        <v>1</v>
      </c>
      <c r="X124" s="11" t="s">
        <v>452</v>
      </c>
      <c r="Y124" s="11" t="s">
        <v>440</v>
      </c>
      <c r="Z124" s="11" t="s">
        <v>507</v>
      </c>
      <c r="AA124" s="11" t="s">
        <v>508</v>
      </c>
      <c r="AB124" s="11" t="s">
        <v>509</v>
      </c>
      <c r="AC124" s="11" t="s">
        <v>485</v>
      </c>
      <c r="AD124" s="11" t="s">
        <v>475</v>
      </c>
      <c r="AE124" s="11" t="s">
        <v>476</v>
      </c>
      <c r="AF124" s="18" t="s">
        <v>447</v>
      </c>
      <c r="AG124" s="18" t="s">
        <v>477</v>
      </c>
    </row>
    <row r="125" spans="1:33" x14ac:dyDescent="0.35">
      <c r="A125" s="8">
        <v>126</v>
      </c>
      <c r="B125" s="8" t="b">
        <v>1</v>
      </c>
      <c r="C125" s="8" t="b">
        <v>0</v>
      </c>
      <c r="D125" s="8">
        <v>85</v>
      </c>
      <c r="E125" s="8">
        <v>31</v>
      </c>
      <c r="F125" s="8">
        <v>1</v>
      </c>
      <c r="G125" s="8" t="b">
        <v>1</v>
      </c>
      <c r="H125" s="8">
        <v>116</v>
      </c>
      <c r="I125" s="8"/>
      <c r="J125" s="19">
        <v>116</v>
      </c>
      <c r="K125" s="92"/>
      <c r="L125" s="8" t="s">
        <v>623</v>
      </c>
      <c r="M125" s="12">
        <v>8</v>
      </c>
      <c r="N125" s="17">
        <v>28</v>
      </c>
      <c r="O125" s="17">
        <v>720</v>
      </c>
      <c r="P125" s="12" t="s">
        <v>436</v>
      </c>
      <c r="Q125" s="12" t="s">
        <v>450</v>
      </c>
      <c r="R125" s="12" t="s">
        <v>451</v>
      </c>
      <c r="S125" s="8">
        <v>670983892</v>
      </c>
      <c r="T125" s="8" t="b">
        <v>0</v>
      </c>
      <c r="U125" s="11" t="s">
        <v>371</v>
      </c>
      <c r="V125" s="11" t="b">
        <v>1</v>
      </c>
      <c r="W125" s="11" t="b">
        <v>1</v>
      </c>
      <c r="X125" s="11" t="s">
        <v>452</v>
      </c>
      <c r="Y125" s="11" t="s">
        <v>440</v>
      </c>
      <c r="Z125" s="11" t="s">
        <v>519</v>
      </c>
      <c r="AA125" s="11" t="s">
        <v>508</v>
      </c>
      <c r="AB125" s="11" t="s">
        <v>509</v>
      </c>
      <c r="AC125" s="11" t="s">
        <v>485</v>
      </c>
      <c r="AD125" s="11" t="s">
        <v>475</v>
      </c>
      <c r="AE125" s="11" t="s">
        <v>476</v>
      </c>
      <c r="AF125" s="18" t="s">
        <v>447</v>
      </c>
      <c r="AG125" s="18" t="s">
        <v>542</v>
      </c>
    </row>
    <row r="126" spans="1:33" s="9" customFormat="1" x14ac:dyDescent="0.35">
      <c r="A126" s="8">
        <v>185</v>
      </c>
      <c r="B126" s="8" t="b">
        <v>1</v>
      </c>
      <c r="C126" s="8" t="b">
        <v>0</v>
      </c>
      <c r="D126" s="8">
        <v>98</v>
      </c>
      <c r="E126" s="8">
        <v>19</v>
      </c>
      <c r="F126" s="8">
        <v>1</v>
      </c>
      <c r="G126" s="8" t="b">
        <v>0</v>
      </c>
      <c r="H126" s="8">
        <v>117</v>
      </c>
      <c r="I126" s="8"/>
      <c r="J126" s="19">
        <v>117</v>
      </c>
      <c r="K126" s="92"/>
      <c r="L126" s="8" t="s">
        <v>624</v>
      </c>
      <c r="M126" s="12">
        <v>7</v>
      </c>
      <c r="N126" s="17">
        <v>16</v>
      </c>
      <c r="O126" s="17">
        <v>712</v>
      </c>
      <c r="P126" s="12" t="s">
        <v>436</v>
      </c>
      <c r="Q126" s="12" t="s">
        <v>437</v>
      </c>
      <c r="R126" s="12" t="s">
        <v>451</v>
      </c>
      <c r="S126" s="8">
        <v>229459490</v>
      </c>
      <c r="T126" s="8" t="b">
        <v>1</v>
      </c>
      <c r="U126" s="11" t="s">
        <v>374</v>
      </c>
      <c r="V126" s="11" t="b">
        <v>0</v>
      </c>
      <c r="W126" s="11" t="b">
        <v>0</v>
      </c>
      <c r="X126" s="11" t="s">
        <v>452</v>
      </c>
      <c r="Y126" s="11" t="s">
        <v>440</v>
      </c>
      <c r="Z126" s="11" t="s">
        <v>507</v>
      </c>
      <c r="AA126" s="11" t="s">
        <v>508</v>
      </c>
      <c r="AB126" s="11" t="s">
        <v>509</v>
      </c>
      <c r="AC126" s="11" t="s">
        <v>485</v>
      </c>
      <c r="AD126" s="11" t="s">
        <v>475</v>
      </c>
      <c r="AE126" s="11" t="s">
        <v>476</v>
      </c>
      <c r="AF126" s="18" t="s">
        <v>505</v>
      </c>
      <c r="AG126" s="18" t="s">
        <v>477</v>
      </c>
    </row>
    <row r="127" spans="1:33" s="9" customFormat="1" x14ac:dyDescent="0.35">
      <c r="A127" s="8">
        <v>1152</v>
      </c>
      <c r="B127" s="8" t="b">
        <v>1</v>
      </c>
      <c r="C127" s="8" t="b">
        <v>0</v>
      </c>
      <c r="D127" s="8">
        <v>85</v>
      </c>
      <c r="E127" s="8">
        <v>32</v>
      </c>
      <c r="F127" s="8">
        <v>2</v>
      </c>
      <c r="G127" s="8" t="b">
        <v>0</v>
      </c>
      <c r="H127" s="8">
        <v>118</v>
      </c>
      <c r="I127" s="8"/>
      <c r="J127" s="19">
        <v>117</v>
      </c>
      <c r="K127" s="92"/>
      <c r="L127" s="8" t="s">
        <v>625</v>
      </c>
      <c r="M127" s="12">
        <v>6</v>
      </c>
      <c r="N127" s="17">
        <v>8</v>
      </c>
      <c r="O127" s="17">
        <v>712</v>
      </c>
      <c r="P127" s="12" t="s">
        <v>436</v>
      </c>
      <c r="Q127" s="12" t="s">
        <v>450</v>
      </c>
      <c r="R127" s="12" t="s">
        <v>480</v>
      </c>
      <c r="S127" s="8">
        <v>1135389313</v>
      </c>
      <c r="T127" s="8" t="b">
        <v>1</v>
      </c>
      <c r="U127" s="11" t="s">
        <v>377</v>
      </c>
      <c r="V127" s="11" t="b">
        <v>1</v>
      </c>
      <c r="W127" s="11" t="b">
        <v>0</v>
      </c>
      <c r="X127" s="11" t="s">
        <v>452</v>
      </c>
      <c r="Y127" s="11" t="s">
        <v>440</v>
      </c>
      <c r="Z127" s="11" t="s">
        <v>507</v>
      </c>
      <c r="AA127" s="11" t="s">
        <v>508</v>
      </c>
      <c r="AB127" s="11" t="s">
        <v>509</v>
      </c>
      <c r="AC127" s="11" t="s">
        <v>485</v>
      </c>
      <c r="AD127" s="11" t="s">
        <v>593</v>
      </c>
      <c r="AE127" s="11" t="s">
        <v>476</v>
      </c>
      <c r="AF127" s="18" t="s">
        <v>505</v>
      </c>
      <c r="AG127" s="18" t="s">
        <v>477</v>
      </c>
    </row>
    <row r="128" spans="1:33" x14ac:dyDescent="0.35">
      <c r="A128" s="8">
        <v>89</v>
      </c>
      <c r="B128" s="8" t="b">
        <v>1</v>
      </c>
      <c r="C128" s="8" t="b">
        <v>0</v>
      </c>
      <c r="D128" s="8">
        <v>136</v>
      </c>
      <c r="E128" s="8">
        <v>-17</v>
      </c>
      <c r="F128" s="8">
        <v>1</v>
      </c>
      <c r="G128" s="8" t="b">
        <v>1</v>
      </c>
      <c r="H128" s="8">
        <v>119</v>
      </c>
      <c r="I128" s="8"/>
      <c r="J128" s="19">
        <v>119</v>
      </c>
      <c r="K128" s="92"/>
      <c r="L128" s="8" t="s">
        <v>626</v>
      </c>
      <c r="M128" s="12">
        <v>7</v>
      </c>
      <c r="N128" s="17">
        <v>32</v>
      </c>
      <c r="O128" s="17">
        <v>708</v>
      </c>
      <c r="P128" s="12" t="s">
        <v>451</v>
      </c>
      <c r="Q128" s="12" t="s">
        <v>450</v>
      </c>
      <c r="R128" s="12" t="s">
        <v>451</v>
      </c>
      <c r="S128" s="8">
        <v>1674430040</v>
      </c>
      <c r="T128" s="8" t="b">
        <v>1</v>
      </c>
      <c r="U128" s="11" t="s">
        <v>380</v>
      </c>
      <c r="V128" s="11" t="b">
        <v>1</v>
      </c>
      <c r="W128" s="11" t="b">
        <v>0</v>
      </c>
      <c r="X128" s="11" t="s">
        <v>452</v>
      </c>
      <c r="Y128" s="11" t="s">
        <v>562</v>
      </c>
      <c r="Z128" s="11" t="s">
        <v>462</v>
      </c>
      <c r="AA128" s="11" t="s">
        <v>501</v>
      </c>
      <c r="AB128" s="11" t="s">
        <v>509</v>
      </c>
      <c r="AC128" s="11" t="s">
        <v>496</v>
      </c>
      <c r="AD128" s="11" t="s">
        <v>456</v>
      </c>
      <c r="AE128" s="11" t="s">
        <v>446</v>
      </c>
      <c r="AF128" s="18" t="s">
        <v>470</v>
      </c>
      <c r="AG128" s="18" t="s">
        <v>458</v>
      </c>
    </row>
    <row r="129" spans="1:33" x14ac:dyDescent="0.35">
      <c r="A129" s="8">
        <v>242</v>
      </c>
      <c r="B129" s="8" t="b">
        <v>1</v>
      </c>
      <c r="C129" s="8" t="b">
        <v>0</v>
      </c>
      <c r="D129" s="8">
        <v>85</v>
      </c>
      <c r="E129" s="8">
        <v>34</v>
      </c>
      <c r="F129" s="8">
        <v>2</v>
      </c>
      <c r="G129" s="8" t="b">
        <v>1</v>
      </c>
      <c r="H129" s="8">
        <v>120</v>
      </c>
      <c r="I129" s="8"/>
      <c r="J129" s="19">
        <v>119</v>
      </c>
      <c r="K129" s="92"/>
      <c r="L129" s="8" t="s">
        <v>627</v>
      </c>
      <c r="M129" s="12">
        <v>7</v>
      </c>
      <c r="N129" s="17">
        <v>24</v>
      </c>
      <c r="O129" s="17">
        <v>708</v>
      </c>
      <c r="P129" s="12" t="s">
        <v>451</v>
      </c>
      <c r="Q129" s="12" t="s">
        <v>437</v>
      </c>
      <c r="R129" s="12" t="s">
        <v>438</v>
      </c>
      <c r="S129" s="8">
        <v>1132086108</v>
      </c>
      <c r="T129" s="8" t="b">
        <v>1</v>
      </c>
      <c r="U129" s="11" t="s">
        <v>371</v>
      </c>
      <c r="V129" s="11" t="b">
        <v>1</v>
      </c>
      <c r="W129" s="11" t="b">
        <v>1</v>
      </c>
      <c r="X129" s="11" t="s">
        <v>452</v>
      </c>
      <c r="Y129" s="11" t="s">
        <v>562</v>
      </c>
      <c r="Z129" s="11" t="s">
        <v>510</v>
      </c>
      <c r="AA129" s="11" t="s">
        <v>501</v>
      </c>
      <c r="AB129" s="11" t="s">
        <v>500</v>
      </c>
      <c r="AC129" s="11" t="s">
        <v>464</v>
      </c>
      <c r="AD129" s="11" t="s">
        <v>491</v>
      </c>
      <c r="AE129" s="11" t="s">
        <v>492</v>
      </c>
      <c r="AF129" s="18" t="s">
        <v>628</v>
      </c>
      <c r="AG129" s="18" t="s">
        <v>535</v>
      </c>
    </row>
    <row r="130" spans="1:33" x14ac:dyDescent="0.35">
      <c r="A130" s="8">
        <v>197</v>
      </c>
      <c r="B130" s="8" t="b">
        <v>1</v>
      </c>
      <c r="C130" s="8" t="b">
        <v>0</v>
      </c>
      <c r="D130" s="8">
        <v>110</v>
      </c>
      <c r="E130" s="8">
        <v>9</v>
      </c>
      <c r="F130" s="8">
        <v>3</v>
      </c>
      <c r="G130" s="8" t="b">
        <v>1</v>
      </c>
      <c r="H130" s="8">
        <v>121</v>
      </c>
      <c r="I130" s="8"/>
      <c r="J130" s="19">
        <v>119</v>
      </c>
      <c r="K130" s="92"/>
      <c r="L130" s="8" t="s">
        <v>629</v>
      </c>
      <c r="M130" s="12">
        <v>8</v>
      </c>
      <c r="N130" s="17">
        <v>28</v>
      </c>
      <c r="O130" s="17">
        <v>708</v>
      </c>
      <c r="P130" s="12" t="s">
        <v>451</v>
      </c>
      <c r="Q130" s="12" t="s">
        <v>450</v>
      </c>
      <c r="R130" s="12" t="s">
        <v>438</v>
      </c>
      <c r="S130" s="8">
        <v>802685747</v>
      </c>
      <c r="T130" s="8" t="b">
        <v>0</v>
      </c>
      <c r="U130" s="11" t="s">
        <v>378</v>
      </c>
      <c r="V130" s="11" t="b">
        <v>0</v>
      </c>
      <c r="W130" s="11" t="b">
        <v>0</v>
      </c>
      <c r="X130" s="11" t="s">
        <v>452</v>
      </c>
      <c r="Y130" s="11" t="s">
        <v>440</v>
      </c>
      <c r="Z130" s="11" t="s">
        <v>519</v>
      </c>
      <c r="AA130" s="11" t="s">
        <v>508</v>
      </c>
      <c r="AB130" s="11" t="s">
        <v>509</v>
      </c>
      <c r="AC130" s="11" t="s">
        <v>485</v>
      </c>
      <c r="AD130" s="11" t="s">
        <v>475</v>
      </c>
      <c r="AE130" s="11" t="s">
        <v>476</v>
      </c>
      <c r="AF130" s="18" t="s">
        <v>447</v>
      </c>
      <c r="AG130" s="18" t="s">
        <v>542</v>
      </c>
    </row>
    <row r="131" spans="1:33" x14ac:dyDescent="0.35">
      <c r="A131" s="8">
        <v>67</v>
      </c>
      <c r="B131" s="8" t="b">
        <v>1</v>
      </c>
      <c r="C131" s="8" t="b">
        <v>0</v>
      </c>
      <c r="D131" s="8">
        <v>110</v>
      </c>
      <c r="E131" s="8">
        <v>12</v>
      </c>
      <c r="F131" s="8">
        <v>1</v>
      </c>
      <c r="G131" s="8" t="b">
        <v>0</v>
      </c>
      <c r="H131" s="8">
        <v>122</v>
      </c>
      <c r="I131" s="8"/>
      <c r="J131" s="19">
        <v>122</v>
      </c>
      <c r="K131" s="92"/>
      <c r="L131" s="8" t="s">
        <v>630</v>
      </c>
      <c r="M131" s="12">
        <v>8</v>
      </c>
      <c r="N131" s="17">
        <v>30</v>
      </c>
      <c r="O131" s="17">
        <v>704</v>
      </c>
      <c r="P131" s="12" t="s">
        <v>436</v>
      </c>
      <c r="Q131" s="12" t="s">
        <v>450</v>
      </c>
      <c r="R131" s="12" t="s">
        <v>451</v>
      </c>
      <c r="S131" s="8">
        <v>2023987961</v>
      </c>
      <c r="T131" s="8" t="b">
        <v>0</v>
      </c>
      <c r="U131" s="11" t="s">
        <v>375</v>
      </c>
      <c r="V131" s="11" t="b">
        <v>0</v>
      </c>
      <c r="W131" s="11" t="b">
        <v>0</v>
      </c>
      <c r="X131" s="11" t="s">
        <v>452</v>
      </c>
      <c r="Y131" s="11" t="s">
        <v>440</v>
      </c>
      <c r="Z131" s="11" t="s">
        <v>519</v>
      </c>
      <c r="AA131" s="11" t="s">
        <v>508</v>
      </c>
      <c r="AB131" s="11" t="s">
        <v>509</v>
      </c>
      <c r="AC131" s="11" t="s">
        <v>485</v>
      </c>
      <c r="AD131" s="11" t="s">
        <v>475</v>
      </c>
      <c r="AE131" s="11" t="s">
        <v>476</v>
      </c>
      <c r="AF131" s="18" t="s">
        <v>447</v>
      </c>
      <c r="AG131" s="18" t="s">
        <v>490</v>
      </c>
    </row>
    <row r="132" spans="1:33" s="9" customFormat="1" x14ac:dyDescent="0.35">
      <c r="A132" s="8">
        <v>1446</v>
      </c>
      <c r="B132" s="8" t="b">
        <v>1</v>
      </c>
      <c r="C132" s="8" t="b">
        <v>1</v>
      </c>
      <c r="D132" s="8">
        <v>133</v>
      </c>
      <c r="E132" s="8">
        <v>-11</v>
      </c>
      <c r="F132" s="8">
        <v>2</v>
      </c>
      <c r="G132" s="8" t="b">
        <v>0</v>
      </c>
      <c r="H132" s="8">
        <v>123</v>
      </c>
      <c r="I132" s="8"/>
      <c r="J132" s="19">
        <v>122</v>
      </c>
      <c r="K132" s="92"/>
      <c r="L132" s="8" t="s">
        <v>631</v>
      </c>
      <c r="M132" s="12">
        <v>8</v>
      </c>
      <c r="N132" s="17">
        <v>18</v>
      </c>
      <c r="O132" s="17">
        <v>704</v>
      </c>
      <c r="P132" s="12" t="s">
        <v>436</v>
      </c>
      <c r="Q132" s="12" t="s">
        <v>450</v>
      </c>
      <c r="R132" s="12" t="s">
        <v>480</v>
      </c>
      <c r="S132" s="8">
        <v>1392126951</v>
      </c>
      <c r="T132" s="8" t="b">
        <v>1</v>
      </c>
      <c r="U132" s="11" t="s">
        <v>375</v>
      </c>
      <c r="V132" s="11" t="b">
        <v>0</v>
      </c>
      <c r="W132" s="11" t="b">
        <v>0</v>
      </c>
      <c r="X132" s="11" t="s">
        <v>452</v>
      </c>
      <c r="Y132" s="11" t="s">
        <v>440</v>
      </c>
      <c r="Z132" s="11" t="s">
        <v>507</v>
      </c>
      <c r="AA132" s="11" t="s">
        <v>508</v>
      </c>
      <c r="AB132" s="11" t="s">
        <v>509</v>
      </c>
      <c r="AC132" s="11" t="s">
        <v>485</v>
      </c>
      <c r="AD132" s="11" t="s">
        <v>475</v>
      </c>
      <c r="AE132" s="11" t="s">
        <v>476</v>
      </c>
      <c r="AF132" s="18" t="s">
        <v>447</v>
      </c>
      <c r="AG132" s="18" t="s">
        <v>477</v>
      </c>
    </row>
    <row r="133" spans="1:33" x14ac:dyDescent="0.35">
      <c r="A133" s="8">
        <v>1294</v>
      </c>
      <c r="B133" s="8" t="b">
        <v>1</v>
      </c>
      <c r="C133" s="8" t="b">
        <v>0</v>
      </c>
      <c r="D133" s="8">
        <v>79</v>
      </c>
      <c r="E133" s="8">
        <v>45</v>
      </c>
      <c r="F133" s="8">
        <v>1</v>
      </c>
      <c r="G133" s="8" t="b">
        <v>1</v>
      </c>
      <c r="H133" s="8">
        <v>124</v>
      </c>
      <c r="I133" s="8"/>
      <c r="J133" s="19">
        <v>124</v>
      </c>
      <c r="K133" s="92"/>
      <c r="L133" s="8" t="s">
        <v>632</v>
      </c>
      <c r="M133" s="12">
        <v>8</v>
      </c>
      <c r="N133" s="17">
        <v>18</v>
      </c>
      <c r="O133" s="17">
        <v>696</v>
      </c>
      <c r="P133" s="12" t="s">
        <v>436</v>
      </c>
      <c r="Q133" s="12" t="s">
        <v>450</v>
      </c>
      <c r="R133" s="12" t="s">
        <v>480</v>
      </c>
      <c r="S133" s="8">
        <v>792216363</v>
      </c>
      <c r="T133" s="8" t="b">
        <v>1</v>
      </c>
      <c r="U133" s="11" t="s">
        <v>372</v>
      </c>
      <c r="V133" s="11" t="b">
        <v>1</v>
      </c>
      <c r="W133" s="11" t="b">
        <v>1</v>
      </c>
      <c r="X133" s="11" t="s">
        <v>452</v>
      </c>
      <c r="Y133" s="11" t="s">
        <v>440</v>
      </c>
      <c r="Z133" s="11" t="s">
        <v>507</v>
      </c>
      <c r="AA133" s="11" t="s">
        <v>508</v>
      </c>
      <c r="AB133" s="11" t="s">
        <v>509</v>
      </c>
      <c r="AC133" s="11" t="s">
        <v>485</v>
      </c>
      <c r="AD133" s="11" t="s">
        <v>475</v>
      </c>
      <c r="AE133" s="11" t="s">
        <v>476</v>
      </c>
      <c r="AF133" s="18" t="s">
        <v>447</v>
      </c>
      <c r="AG133" s="18" t="s">
        <v>477</v>
      </c>
    </row>
    <row r="134" spans="1:33" s="9" customFormat="1" x14ac:dyDescent="0.35">
      <c r="A134" s="8">
        <v>72</v>
      </c>
      <c r="B134" s="8" t="b">
        <v>1</v>
      </c>
      <c r="C134" s="8" t="b">
        <v>0</v>
      </c>
      <c r="D134" s="8">
        <v>123</v>
      </c>
      <c r="E134" s="8">
        <v>2</v>
      </c>
      <c r="F134" s="8">
        <v>1</v>
      </c>
      <c r="G134" s="8" t="b">
        <v>0</v>
      </c>
      <c r="H134" s="8">
        <v>125</v>
      </c>
      <c r="I134" s="8"/>
      <c r="J134" s="19">
        <v>125</v>
      </c>
      <c r="K134" s="92"/>
      <c r="L134" s="8" t="s">
        <v>633</v>
      </c>
      <c r="M134" s="12">
        <v>8</v>
      </c>
      <c r="N134" s="17">
        <v>32</v>
      </c>
      <c r="O134" s="17">
        <v>692</v>
      </c>
      <c r="P134" s="12" t="s">
        <v>436</v>
      </c>
      <c r="Q134" s="12" t="s">
        <v>437</v>
      </c>
      <c r="R134" s="12" t="s">
        <v>438</v>
      </c>
      <c r="S134" s="8">
        <v>1246279988</v>
      </c>
      <c r="T134" s="8" t="b">
        <v>1</v>
      </c>
      <c r="U134" s="11" t="s">
        <v>380</v>
      </c>
      <c r="V134" s="11" t="b">
        <v>0</v>
      </c>
      <c r="W134" s="11" t="b">
        <v>0</v>
      </c>
      <c r="X134" s="11" t="s">
        <v>452</v>
      </c>
      <c r="Y134" s="11" t="s">
        <v>440</v>
      </c>
      <c r="Z134" s="11" t="s">
        <v>519</v>
      </c>
      <c r="AA134" s="11" t="s">
        <v>508</v>
      </c>
      <c r="AB134" s="11" t="s">
        <v>509</v>
      </c>
      <c r="AC134" s="11" t="s">
        <v>485</v>
      </c>
      <c r="AD134" s="11" t="s">
        <v>475</v>
      </c>
      <c r="AE134" s="11" t="s">
        <v>476</v>
      </c>
      <c r="AF134" s="18" t="s">
        <v>505</v>
      </c>
      <c r="AG134" s="18" t="s">
        <v>477</v>
      </c>
    </row>
    <row r="135" spans="1:33" x14ac:dyDescent="0.35">
      <c r="A135" s="8">
        <v>182</v>
      </c>
      <c r="B135" s="8" t="b">
        <v>1</v>
      </c>
      <c r="C135" s="8" t="b">
        <v>0</v>
      </c>
      <c r="D135" s="8">
        <v>151</v>
      </c>
      <c r="E135" s="8">
        <v>-25</v>
      </c>
      <c r="F135" s="8">
        <v>1</v>
      </c>
      <c r="G135" s="8" t="b">
        <v>1</v>
      </c>
      <c r="H135" s="8">
        <v>126</v>
      </c>
      <c r="I135" s="8"/>
      <c r="J135" s="19">
        <v>126</v>
      </c>
      <c r="K135" s="92"/>
      <c r="L135" s="8" t="s">
        <v>634</v>
      </c>
      <c r="M135" s="12">
        <v>9</v>
      </c>
      <c r="N135" s="17">
        <v>42</v>
      </c>
      <c r="O135" s="17">
        <v>688</v>
      </c>
      <c r="P135" s="12" t="s">
        <v>436</v>
      </c>
      <c r="Q135" s="12" t="s">
        <v>450</v>
      </c>
      <c r="R135" s="12" t="s">
        <v>451</v>
      </c>
      <c r="S135" s="8">
        <v>1531121657</v>
      </c>
      <c r="T135" s="8" t="b">
        <v>0</v>
      </c>
      <c r="U135" s="11" t="s">
        <v>373</v>
      </c>
      <c r="V135" s="11" t="b">
        <v>1</v>
      </c>
      <c r="W135" s="11" t="b">
        <v>1</v>
      </c>
      <c r="X135" s="11" t="s">
        <v>452</v>
      </c>
      <c r="Y135" s="11" t="s">
        <v>440</v>
      </c>
      <c r="Z135" s="11" t="s">
        <v>519</v>
      </c>
      <c r="AA135" s="11" t="s">
        <v>508</v>
      </c>
      <c r="AB135" s="11" t="s">
        <v>509</v>
      </c>
      <c r="AC135" s="11" t="s">
        <v>485</v>
      </c>
      <c r="AD135" s="11" t="s">
        <v>475</v>
      </c>
      <c r="AE135" s="11" t="s">
        <v>539</v>
      </c>
      <c r="AF135" s="18" t="s">
        <v>447</v>
      </c>
      <c r="AG135" s="18" t="s">
        <v>542</v>
      </c>
    </row>
    <row r="136" spans="1:33" s="9" customFormat="1" x14ac:dyDescent="0.35">
      <c r="A136" s="8">
        <v>36</v>
      </c>
      <c r="B136" s="8" t="b">
        <v>1</v>
      </c>
      <c r="C136" s="8" t="b">
        <v>1</v>
      </c>
      <c r="D136" s="8">
        <v>146</v>
      </c>
      <c r="E136" s="8">
        <v>-19</v>
      </c>
      <c r="F136" s="8">
        <v>1</v>
      </c>
      <c r="G136" s="8" t="b">
        <v>0</v>
      </c>
      <c r="H136" s="8">
        <v>127</v>
      </c>
      <c r="I136" s="8"/>
      <c r="J136" s="19">
        <v>127</v>
      </c>
      <c r="K136" s="92"/>
      <c r="L136" s="8" t="s">
        <v>635</v>
      </c>
      <c r="M136" s="12">
        <v>6</v>
      </c>
      <c r="N136" s="17">
        <v>8</v>
      </c>
      <c r="O136" s="17">
        <v>680</v>
      </c>
      <c r="P136" s="12" t="s">
        <v>436</v>
      </c>
      <c r="Q136" s="12" t="s">
        <v>437</v>
      </c>
      <c r="R136" s="12" t="s">
        <v>438</v>
      </c>
      <c r="S136" s="8">
        <v>1633739710</v>
      </c>
      <c r="T136" s="8" t="b">
        <v>1</v>
      </c>
      <c r="U136" s="11" t="s">
        <v>375</v>
      </c>
      <c r="V136" s="11" t="b">
        <v>0</v>
      </c>
      <c r="W136" s="11" t="b">
        <v>0</v>
      </c>
      <c r="X136" s="11" t="s">
        <v>452</v>
      </c>
      <c r="Y136" s="11" t="s">
        <v>440</v>
      </c>
      <c r="Z136" s="11" t="s">
        <v>507</v>
      </c>
      <c r="AA136" s="11" t="s">
        <v>508</v>
      </c>
      <c r="AB136" s="11" t="s">
        <v>509</v>
      </c>
      <c r="AC136" s="11" t="s">
        <v>485</v>
      </c>
      <c r="AD136" s="11" t="s">
        <v>593</v>
      </c>
      <c r="AE136" s="11" t="s">
        <v>476</v>
      </c>
      <c r="AF136" s="18" t="s">
        <v>505</v>
      </c>
      <c r="AG136" s="18" t="s">
        <v>477</v>
      </c>
    </row>
    <row r="137" spans="1:33" x14ac:dyDescent="0.35">
      <c r="A137" s="8">
        <v>1440</v>
      </c>
      <c r="B137" s="8" t="b">
        <v>1</v>
      </c>
      <c r="C137" s="8" t="b">
        <v>0</v>
      </c>
      <c r="D137" s="8">
        <v>122</v>
      </c>
      <c r="E137" s="8">
        <v>5</v>
      </c>
      <c r="F137" s="8">
        <v>2</v>
      </c>
      <c r="G137" s="8" t="b">
        <v>0</v>
      </c>
      <c r="H137" s="8">
        <v>128</v>
      </c>
      <c r="I137" s="8"/>
      <c r="J137" s="19">
        <v>127</v>
      </c>
      <c r="K137" s="92"/>
      <c r="L137" s="8" t="s">
        <v>636</v>
      </c>
      <c r="M137" s="12">
        <v>8</v>
      </c>
      <c r="N137" s="17">
        <v>24</v>
      </c>
      <c r="O137" s="17">
        <v>680</v>
      </c>
      <c r="P137" s="12" t="s">
        <v>436</v>
      </c>
      <c r="Q137" s="12" t="s">
        <v>450</v>
      </c>
      <c r="R137" s="12" t="s">
        <v>480</v>
      </c>
      <c r="S137" s="8">
        <v>1310501401</v>
      </c>
      <c r="T137" s="8" t="b">
        <v>0</v>
      </c>
      <c r="U137" s="11" t="s">
        <v>376</v>
      </c>
      <c r="V137" s="11" t="b">
        <v>1</v>
      </c>
      <c r="W137" s="11" t="b">
        <v>0</v>
      </c>
      <c r="X137" s="11" t="s">
        <v>452</v>
      </c>
      <c r="Y137" s="11" t="s">
        <v>440</v>
      </c>
      <c r="Z137" s="11" t="s">
        <v>519</v>
      </c>
      <c r="AA137" s="11" t="s">
        <v>569</v>
      </c>
      <c r="AB137" s="11" t="s">
        <v>509</v>
      </c>
      <c r="AC137" s="11" t="s">
        <v>485</v>
      </c>
      <c r="AD137" s="11" t="s">
        <v>475</v>
      </c>
      <c r="AE137" s="11" t="s">
        <v>476</v>
      </c>
      <c r="AF137" s="18" t="s">
        <v>447</v>
      </c>
      <c r="AG137" s="18" t="s">
        <v>477</v>
      </c>
    </row>
    <row r="138" spans="1:33" x14ac:dyDescent="0.35">
      <c r="A138" s="8">
        <v>1416</v>
      </c>
      <c r="B138" s="8" t="b">
        <v>1</v>
      </c>
      <c r="C138" s="8" t="b">
        <v>0</v>
      </c>
      <c r="D138" s="8">
        <v>114</v>
      </c>
      <c r="E138" s="8">
        <v>15</v>
      </c>
      <c r="F138" s="8">
        <v>1</v>
      </c>
      <c r="G138" s="8" t="b">
        <v>1</v>
      </c>
      <c r="H138" s="8">
        <v>129</v>
      </c>
      <c r="I138" s="8"/>
      <c r="J138" s="19">
        <v>129</v>
      </c>
      <c r="K138" s="92"/>
      <c r="L138" s="8" t="s">
        <v>637</v>
      </c>
      <c r="M138" s="12">
        <v>8</v>
      </c>
      <c r="N138" s="17">
        <v>18</v>
      </c>
      <c r="O138" s="17">
        <v>668</v>
      </c>
      <c r="P138" s="12" t="s">
        <v>451</v>
      </c>
      <c r="Q138" s="12" t="s">
        <v>450</v>
      </c>
      <c r="R138" s="12" t="s">
        <v>480</v>
      </c>
      <c r="S138" s="8">
        <v>2004635746</v>
      </c>
      <c r="T138" s="8" t="b">
        <v>1</v>
      </c>
      <c r="U138" s="11" t="s">
        <v>375</v>
      </c>
      <c r="V138" s="11" t="b">
        <v>0</v>
      </c>
      <c r="W138" s="11" t="b">
        <v>0</v>
      </c>
      <c r="X138" s="11" t="s">
        <v>452</v>
      </c>
      <c r="Y138" s="11" t="s">
        <v>440</v>
      </c>
      <c r="Z138" s="11" t="s">
        <v>507</v>
      </c>
      <c r="AA138" s="11" t="s">
        <v>508</v>
      </c>
      <c r="AB138" s="11" t="s">
        <v>509</v>
      </c>
      <c r="AC138" s="11" t="s">
        <v>485</v>
      </c>
      <c r="AD138" s="11" t="s">
        <v>475</v>
      </c>
      <c r="AE138" s="11" t="s">
        <v>476</v>
      </c>
      <c r="AF138" s="18" t="s">
        <v>447</v>
      </c>
      <c r="AG138" s="18" t="s">
        <v>477</v>
      </c>
    </row>
    <row r="139" spans="1:33" x14ac:dyDescent="0.35">
      <c r="A139" s="8">
        <v>243</v>
      </c>
      <c r="B139" s="8" t="b">
        <v>1</v>
      </c>
      <c r="C139" s="8" t="b">
        <v>0</v>
      </c>
      <c r="D139" s="8">
        <v>98</v>
      </c>
      <c r="E139" s="8">
        <v>31</v>
      </c>
      <c r="F139" s="8">
        <v>2</v>
      </c>
      <c r="G139" s="8" t="b">
        <v>1</v>
      </c>
      <c r="H139" s="8">
        <v>130</v>
      </c>
      <c r="I139" s="8"/>
      <c r="J139" s="19">
        <v>129</v>
      </c>
      <c r="K139" s="92"/>
      <c r="L139" s="8" t="s">
        <v>638</v>
      </c>
      <c r="M139" s="12">
        <v>5</v>
      </c>
      <c r="N139" s="17">
        <v>0</v>
      </c>
      <c r="O139" s="17">
        <v>668</v>
      </c>
      <c r="P139" s="12" t="s">
        <v>436</v>
      </c>
      <c r="Q139" s="12" t="s">
        <v>437</v>
      </c>
      <c r="R139" s="12" t="s">
        <v>438</v>
      </c>
      <c r="S139" s="8">
        <v>1538802100</v>
      </c>
      <c r="T139" s="8" t="b">
        <v>1</v>
      </c>
      <c r="U139" s="11" t="s">
        <v>378</v>
      </c>
      <c r="V139" s="11" t="b">
        <v>1</v>
      </c>
      <c r="W139" s="11" t="b">
        <v>0</v>
      </c>
      <c r="X139" s="11" t="s">
        <v>452</v>
      </c>
      <c r="Y139" s="11" t="s">
        <v>590</v>
      </c>
      <c r="Z139" s="11" t="s">
        <v>507</v>
      </c>
      <c r="AA139" s="11" t="s">
        <v>508</v>
      </c>
      <c r="AB139" s="11" t="s">
        <v>509</v>
      </c>
      <c r="AC139" s="11" t="s">
        <v>485</v>
      </c>
      <c r="AD139" s="11" t="s">
        <v>593</v>
      </c>
      <c r="AE139" s="11" t="s">
        <v>476</v>
      </c>
      <c r="AF139" s="18" t="s">
        <v>447</v>
      </c>
      <c r="AG139" s="18" t="s">
        <v>542</v>
      </c>
    </row>
    <row r="140" spans="1:33" x14ac:dyDescent="0.35">
      <c r="A140" s="8">
        <v>225</v>
      </c>
      <c r="B140" s="8" t="b">
        <v>1</v>
      </c>
      <c r="C140" s="8" t="b">
        <v>0</v>
      </c>
      <c r="D140" s="8">
        <v>107</v>
      </c>
      <c r="E140" s="8">
        <v>22</v>
      </c>
      <c r="F140" s="8">
        <v>3</v>
      </c>
      <c r="G140" s="8" t="b">
        <v>1</v>
      </c>
      <c r="H140" s="8">
        <v>131</v>
      </c>
      <c r="I140" s="8"/>
      <c r="J140" s="19">
        <v>129</v>
      </c>
      <c r="K140" s="92"/>
      <c r="L140" s="8" t="s">
        <v>639</v>
      </c>
      <c r="M140" s="12">
        <v>7</v>
      </c>
      <c r="N140" s="17">
        <v>18</v>
      </c>
      <c r="O140" s="17">
        <v>668</v>
      </c>
      <c r="P140" s="12" t="s">
        <v>436</v>
      </c>
      <c r="Q140" s="12" t="s">
        <v>437</v>
      </c>
      <c r="R140" s="12" t="s">
        <v>451</v>
      </c>
      <c r="S140" s="8">
        <v>1793282298</v>
      </c>
      <c r="T140" s="8" t="b">
        <v>1</v>
      </c>
      <c r="U140" s="11" t="s">
        <v>370</v>
      </c>
      <c r="V140" s="11" t="b">
        <v>1</v>
      </c>
      <c r="W140" s="11" t="b">
        <v>1</v>
      </c>
      <c r="X140" s="11" t="s">
        <v>452</v>
      </c>
      <c r="Y140" s="11" t="s">
        <v>440</v>
      </c>
      <c r="Z140" s="11" t="s">
        <v>519</v>
      </c>
      <c r="AA140" s="11" t="s">
        <v>569</v>
      </c>
      <c r="AB140" s="11" t="s">
        <v>509</v>
      </c>
      <c r="AC140" s="11" t="s">
        <v>485</v>
      </c>
      <c r="AD140" s="11" t="s">
        <v>475</v>
      </c>
      <c r="AE140" s="11" t="s">
        <v>476</v>
      </c>
      <c r="AF140" s="18" t="s">
        <v>447</v>
      </c>
      <c r="AG140" s="18" t="s">
        <v>542</v>
      </c>
    </row>
    <row r="141" spans="1:33" x14ac:dyDescent="0.35">
      <c r="A141" s="8">
        <v>40</v>
      </c>
      <c r="B141" s="8" t="b">
        <v>1</v>
      </c>
      <c r="C141" s="8" t="b">
        <v>0</v>
      </c>
      <c r="D141" s="8">
        <v>118</v>
      </c>
      <c r="E141" s="8">
        <v>14</v>
      </c>
      <c r="F141" s="8">
        <v>1</v>
      </c>
      <c r="G141" s="8" t="b">
        <v>0</v>
      </c>
      <c r="H141" s="8">
        <v>132</v>
      </c>
      <c r="I141" s="8"/>
      <c r="J141" s="19">
        <v>132</v>
      </c>
      <c r="K141" s="92"/>
      <c r="L141" s="8" t="s">
        <v>640</v>
      </c>
      <c r="M141" s="12">
        <v>7</v>
      </c>
      <c r="N141" s="17">
        <v>28</v>
      </c>
      <c r="O141" s="17">
        <v>660</v>
      </c>
      <c r="P141" s="12" t="s">
        <v>436</v>
      </c>
      <c r="Q141" s="12" t="s">
        <v>437</v>
      </c>
      <c r="R141" s="12" t="s">
        <v>451</v>
      </c>
      <c r="S141" s="8">
        <v>891621373</v>
      </c>
      <c r="T141" s="8" t="b">
        <v>1</v>
      </c>
      <c r="U141" s="11" t="s">
        <v>379</v>
      </c>
      <c r="V141" s="11" t="b">
        <v>0</v>
      </c>
      <c r="W141" s="11" t="b">
        <v>0</v>
      </c>
      <c r="X141" s="11" t="s">
        <v>452</v>
      </c>
      <c r="Y141" s="11" t="s">
        <v>590</v>
      </c>
      <c r="Z141" s="11" t="s">
        <v>519</v>
      </c>
      <c r="AA141" s="11" t="s">
        <v>508</v>
      </c>
      <c r="AB141" s="11" t="s">
        <v>509</v>
      </c>
      <c r="AC141" s="11" t="s">
        <v>485</v>
      </c>
      <c r="AD141" s="11" t="s">
        <v>475</v>
      </c>
      <c r="AE141" s="11" t="s">
        <v>476</v>
      </c>
      <c r="AF141" s="18" t="s">
        <v>505</v>
      </c>
      <c r="AG141" s="18" t="s">
        <v>477</v>
      </c>
    </row>
    <row r="142" spans="1:33" x14ac:dyDescent="0.35">
      <c r="A142" s="8">
        <v>61</v>
      </c>
      <c r="B142" s="8" t="b">
        <v>1</v>
      </c>
      <c r="C142" s="8" t="b">
        <v>1</v>
      </c>
      <c r="D142" s="8">
        <v>140</v>
      </c>
      <c r="E142" s="8">
        <v>-7</v>
      </c>
      <c r="F142" s="8">
        <v>1</v>
      </c>
      <c r="G142" s="8" t="b">
        <v>1</v>
      </c>
      <c r="H142" s="8">
        <v>133</v>
      </c>
      <c r="I142" s="8"/>
      <c r="J142" s="19">
        <v>133</v>
      </c>
      <c r="K142" s="92"/>
      <c r="L142" s="8" t="s">
        <v>641</v>
      </c>
      <c r="M142" s="12">
        <v>8</v>
      </c>
      <c r="N142" s="17">
        <v>18</v>
      </c>
      <c r="O142" s="17">
        <v>656</v>
      </c>
      <c r="P142" s="12" t="s">
        <v>451</v>
      </c>
      <c r="Q142" s="12" t="s">
        <v>450</v>
      </c>
      <c r="R142" s="12" t="s">
        <v>438</v>
      </c>
      <c r="S142" s="8">
        <v>280888691</v>
      </c>
      <c r="T142" s="8" t="b">
        <v>1</v>
      </c>
      <c r="U142" s="11" t="s">
        <v>380</v>
      </c>
      <c r="V142" s="11" t="b">
        <v>0</v>
      </c>
      <c r="W142" s="11" t="b">
        <v>0</v>
      </c>
      <c r="X142" s="11" t="s">
        <v>452</v>
      </c>
      <c r="Y142" s="11" t="s">
        <v>440</v>
      </c>
      <c r="Z142" s="11" t="s">
        <v>507</v>
      </c>
      <c r="AA142" s="11" t="s">
        <v>508</v>
      </c>
      <c r="AB142" s="11" t="s">
        <v>509</v>
      </c>
      <c r="AC142" s="11" t="s">
        <v>485</v>
      </c>
      <c r="AD142" s="11" t="s">
        <v>475</v>
      </c>
      <c r="AE142" s="11" t="s">
        <v>476</v>
      </c>
      <c r="AF142" s="18" t="s">
        <v>447</v>
      </c>
      <c r="AG142" s="18" t="s">
        <v>477</v>
      </c>
    </row>
    <row r="143" spans="1:33" x14ac:dyDescent="0.35">
      <c r="A143" s="8">
        <v>215</v>
      </c>
      <c r="B143" s="8" t="b">
        <v>1</v>
      </c>
      <c r="C143" s="8" t="b">
        <v>0</v>
      </c>
      <c r="D143" s="8">
        <v>107</v>
      </c>
      <c r="E143" s="8">
        <v>26</v>
      </c>
      <c r="F143" s="8">
        <v>2</v>
      </c>
      <c r="G143" s="8" t="b">
        <v>1</v>
      </c>
      <c r="H143" s="8">
        <v>134</v>
      </c>
      <c r="I143" s="8"/>
      <c r="J143" s="19">
        <v>133</v>
      </c>
      <c r="K143" s="92"/>
      <c r="L143" s="8" t="s">
        <v>642</v>
      </c>
      <c r="M143" s="12">
        <v>7</v>
      </c>
      <c r="N143" s="17">
        <v>10</v>
      </c>
      <c r="O143" s="17">
        <v>656</v>
      </c>
      <c r="P143" s="12" t="s">
        <v>436</v>
      </c>
      <c r="Q143" s="12" t="s">
        <v>450</v>
      </c>
      <c r="R143" s="12" t="s">
        <v>451</v>
      </c>
      <c r="S143" s="8">
        <v>1122791115</v>
      </c>
      <c r="T143" s="8" t="b">
        <v>1</v>
      </c>
      <c r="U143" s="11" t="s">
        <v>378</v>
      </c>
      <c r="V143" s="11" t="b">
        <v>1</v>
      </c>
      <c r="W143" s="11" t="b">
        <v>0</v>
      </c>
      <c r="X143" s="11" t="s">
        <v>452</v>
      </c>
      <c r="Y143" s="11" t="s">
        <v>440</v>
      </c>
      <c r="Z143" s="11" t="s">
        <v>507</v>
      </c>
      <c r="AA143" s="11" t="s">
        <v>508</v>
      </c>
      <c r="AB143" s="11" t="s">
        <v>509</v>
      </c>
      <c r="AC143" s="11" t="s">
        <v>485</v>
      </c>
      <c r="AD143" s="11" t="s">
        <v>593</v>
      </c>
      <c r="AE143" s="11" t="s">
        <v>476</v>
      </c>
      <c r="AF143" s="18" t="s">
        <v>447</v>
      </c>
      <c r="AG143" s="18" t="s">
        <v>477</v>
      </c>
    </row>
    <row r="144" spans="1:33" x14ac:dyDescent="0.35">
      <c r="A144" s="8">
        <v>133</v>
      </c>
      <c r="B144" s="8" t="b">
        <v>1</v>
      </c>
      <c r="C144" s="8" t="b">
        <v>0</v>
      </c>
      <c r="D144" s="8">
        <v>68</v>
      </c>
      <c r="E144" s="8">
        <v>67</v>
      </c>
      <c r="F144" s="8">
        <v>1</v>
      </c>
      <c r="G144" s="8" t="b">
        <v>0</v>
      </c>
      <c r="H144" s="8">
        <v>135</v>
      </c>
      <c r="I144" s="8"/>
      <c r="J144" s="19">
        <v>135</v>
      </c>
      <c r="K144" s="92"/>
      <c r="L144" s="8" t="s">
        <v>643</v>
      </c>
      <c r="M144" s="12">
        <v>8</v>
      </c>
      <c r="N144" s="17">
        <v>18</v>
      </c>
      <c r="O144" s="17">
        <v>652</v>
      </c>
      <c r="P144" s="12" t="s">
        <v>436</v>
      </c>
      <c r="Q144" s="12" t="s">
        <v>450</v>
      </c>
      <c r="R144" s="12" t="s">
        <v>451</v>
      </c>
      <c r="S144" s="8">
        <v>1824426772</v>
      </c>
      <c r="T144" s="8" t="b">
        <v>1</v>
      </c>
      <c r="U144" s="11" t="s">
        <v>373</v>
      </c>
      <c r="V144" s="11" t="b">
        <v>1</v>
      </c>
      <c r="W144" s="11" t="b">
        <v>1</v>
      </c>
      <c r="X144" s="11" t="s">
        <v>452</v>
      </c>
      <c r="Y144" s="11" t="s">
        <v>440</v>
      </c>
      <c r="Z144" s="11" t="s">
        <v>507</v>
      </c>
      <c r="AA144" s="11" t="s">
        <v>508</v>
      </c>
      <c r="AB144" s="11" t="s">
        <v>509</v>
      </c>
      <c r="AC144" s="11" t="s">
        <v>485</v>
      </c>
      <c r="AD144" s="11" t="s">
        <v>475</v>
      </c>
      <c r="AE144" s="11" t="s">
        <v>476</v>
      </c>
      <c r="AF144" s="18" t="s">
        <v>447</v>
      </c>
      <c r="AG144" s="18" t="s">
        <v>477</v>
      </c>
    </row>
    <row r="145" spans="1:33" x14ac:dyDescent="0.35">
      <c r="A145" s="8">
        <v>141</v>
      </c>
      <c r="B145" s="8" t="b">
        <v>1</v>
      </c>
      <c r="C145" s="8" t="b">
        <v>0</v>
      </c>
      <c r="D145" s="8">
        <v>79</v>
      </c>
      <c r="E145" s="8">
        <v>57</v>
      </c>
      <c r="F145" s="8">
        <v>1</v>
      </c>
      <c r="G145" s="8" t="b">
        <v>1</v>
      </c>
      <c r="H145" s="8">
        <v>136</v>
      </c>
      <c r="I145" s="8"/>
      <c r="J145" s="19">
        <v>136</v>
      </c>
      <c r="K145" s="92"/>
      <c r="L145" s="8" t="s">
        <v>644</v>
      </c>
      <c r="M145" s="12">
        <v>7</v>
      </c>
      <c r="N145" s="17">
        <v>16</v>
      </c>
      <c r="O145" s="17">
        <v>644</v>
      </c>
      <c r="P145" s="12" t="s">
        <v>451</v>
      </c>
      <c r="Q145" s="12" t="s">
        <v>450</v>
      </c>
      <c r="R145" s="12" t="s">
        <v>451</v>
      </c>
      <c r="S145" s="8">
        <v>652267500</v>
      </c>
      <c r="T145" s="8" t="b">
        <v>1</v>
      </c>
      <c r="U145" s="11" t="s">
        <v>377</v>
      </c>
      <c r="V145" s="11" t="b">
        <v>1</v>
      </c>
      <c r="W145" s="11" t="b">
        <v>0</v>
      </c>
      <c r="X145" s="11" t="s">
        <v>452</v>
      </c>
      <c r="Y145" s="11" t="s">
        <v>440</v>
      </c>
      <c r="Z145" s="11" t="s">
        <v>507</v>
      </c>
      <c r="AA145" s="11" t="s">
        <v>508</v>
      </c>
      <c r="AB145" s="11" t="s">
        <v>509</v>
      </c>
      <c r="AC145" s="11" t="s">
        <v>485</v>
      </c>
      <c r="AD145" s="11" t="s">
        <v>475</v>
      </c>
      <c r="AE145" s="11" t="s">
        <v>476</v>
      </c>
      <c r="AF145" s="18" t="s">
        <v>505</v>
      </c>
      <c r="AG145" s="18" t="s">
        <v>477</v>
      </c>
    </row>
    <row r="146" spans="1:33" x14ac:dyDescent="0.35">
      <c r="A146" s="8">
        <v>199</v>
      </c>
      <c r="B146" s="8" t="b">
        <v>1</v>
      </c>
      <c r="C146" s="8" t="b">
        <v>0</v>
      </c>
      <c r="D146" s="8">
        <v>123</v>
      </c>
      <c r="E146" s="8">
        <v>13</v>
      </c>
      <c r="F146" s="8">
        <v>2</v>
      </c>
      <c r="G146" s="8" t="b">
        <v>1</v>
      </c>
      <c r="H146" s="8">
        <v>137</v>
      </c>
      <c r="I146" s="8"/>
      <c r="J146" s="19">
        <v>136</v>
      </c>
      <c r="K146" s="92"/>
      <c r="L146" s="8" t="s">
        <v>645</v>
      </c>
      <c r="M146" s="12">
        <v>8</v>
      </c>
      <c r="N146" s="17">
        <v>24</v>
      </c>
      <c r="O146" s="17">
        <v>644</v>
      </c>
      <c r="P146" s="12" t="s">
        <v>436</v>
      </c>
      <c r="Q146" s="12" t="s">
        <v>450</v>
      </c>
      <c r="R146" s="12" t="s">
        <v>451</v>
      </c>
      <c r="S146" s="8">
        <v>147851839</v>
      </c>
      <c r="T146" s="8" t="b">
        <v>0</v>
      </c>
      <c r="U146" s="11" t="s">
        <v>369</v>
      </c>
      <c r="V146" s="11" t="b">
        <v>1</v>
      </c>
      <c r="W146" s="11" t="b">
        <v>1</v>
      </c>
      <c r="X146" s="11" t="s">
        <v>452</v>
      </c>
      <c r="Y146" s="11" t="s">
        <v>440</v>
      </c>
      <c r="Z146" s="11" t="s">
        <v>507</v>
      </c>
      <c r="AA146" s="11" t="s">
        <v>508</v>
      </c>
      <c r="AB146" s="11" t="s">
        <v>509</v>
      </c>
      <c r="AC146" s="11" t="s">
        <v>485</v>
      </c>
      <c r="AD146" s="11" t="s">
        <v>593</v>
      </c>
      <c r="AE146" s="11" t="s">
        <v>539</v>
      </c>
      <c r="AF146" s="18" t="s">
        <v>447</v>
      </c>
      <c r="AG146" s="18" t="s">
        <v>477</v>
      </c>
    </row>
    <row r="147" spans="1:33" x14ac:dyDescent="0.35">
      <c r="A147" s="8">
        <v>41</v>
      </c>
      <c r="B147" s="8" t="b">
        <v>1</v>
      </c>
      <c r="C147" s="8" t="b">
        <v>0</v>
      </c>
      <c r="D147" s="8">
        <v>114</v>
      </c>
      <c r="E147" s="8">
        <v>24</v>
      </c>
      <c r="F147" s="8">
        <v>1</v>
      </c>
      <c r="G147" s="8" t="b">
        <v>0</v>
      </c>
      <c r="H147" s="8">
        <v>138</v>
      </c>
      <c r="I147" s="8"/>
      <c r="J147" s="19">
        <v>138</v>
      </c>
      <c r="K147" s="92"/>
      <c r="L147" s="8" t="s">
        <v>646</v>
      </c>
      <c r="M147" s="12">
        <v>7</v>
      </c>
      <c r="N147" s="17">
        <v>16</v>
      </c>
      <c r="O147" s="17">
        <v>636</v>
      </c>
      <c r="P147" s="12" t="s">
        <v>451</v>
      </c>
      <c r="Q147" s="12" t="s">
        <v>450</v>
      </c>
      <c r="R147" s="12" t="s">
        <v>438</v>
      </c>
      <c r="S147" s="8">
        <v>1666962620</v>
      </c>
      <c r="T147" s="8" t="b">
        <v>1</v>
      </c>
      <c r="U147" s="11" t="s">
        <v>377</v>
      </c>
      <c r="V147" s="11" t="b">
        <v>1</v>
      </c>
      <c r="W147" s="11" t="b">
        <v>0</v>
      </c>
      <c r="X147" s="11" t="s">
        <v>452</v>
      </c>
      <c r="Y147" s="11" t="s">
        <v>440</v>
      </c>
      <c r="Z147" s="11" t="s">
        <v>507</v>
      </c>
      <c r="AA147" s="11" t="s">
        <v>508</v>
      </c>
      <c r="AB147" s="11" t="s">
        <v>509</v>
      </c>
      <c r="AC147" s="11" t="s">
        <v>485</v>
      </c>
      <c r="AD147" s="11" t="s">
        <v>475</v>
      </c>
      <c r="AE147" s="11" t="s">
        <v>476</v>
      </c>
      <c r="AF147" s="18" t="s">
        <v>505</v>
      </c>
      <c r="AG147" s="18" t="s">
        <v>477</v>
      </c>
    </row>
    <row r="148" spans="1:33" x14ac:dyDescent="0.35">
      <c r="A148" s="8">
        <v>170</v>
      </c>
      <c r="B148" s="8" t="b">
        <v>1</v>
      </c>
      <c r="C148" s="8" t="b">
        <v>0</v>
      </c>
      <c r="D148" s="8">
        <v>133</v>
      </c>
      <c r="E148" s="8">
        <v>5</v>
      </c>
      <c r="F148" s="8">
        <v>2</v>
      </c>
      <c r="G148" s="8" t="b">
        <v>0</v>
      </c>
      <c r="H148" s="8">
        <v>139</v>
      </c>
      <c r="I148" s="8"/>
      <c r="J148" s="19">
        <v>138</v>
      </c>
      <c r="K148" s="92"/>
      <c r="L148" s="8" t="s">
        <v>647</v>
      </c>
      <c r="M148" s="12">
        <v>8</v>
      </c>
      <c r="N148" s="17">
        <v>18</v>
      </c>
      <c r="O148" s="17">
        <v>636</v>
      </c>
      <c r="P148" s="12" t="s">
        <v>436</v>
      </c>
      <c r="Q148" s="12" t="s">
        <v>450</v>
      </c>
      <c r="R148" s="12" t="s">
        <v>451</v>
      </c>
      <c r="S148" s="8">
        <v>85853864</v>
      </c>
      <c r="T148" s="8" t="b">
        <v>1</v>
      </c>
      <c r="U148" s="11" t="s">
        <v>378</v>
      </c>
      <c r="V148" s="11" t="b">
        <v>0</v>
      </c>
      <c r="W148" s="11" t="b">
        <v>0</v>
      </c>
      <c r="X148" s="11" t="s">
        <v>452</v>
      </c>
      <c r="Y148" s="11" t="s">
        <v>440</v>
      </c>
      <c r="Z148" s="11" t="s">
        <v>507</v>
      </c>
      <c r="AA148" s="11" t="s">
        <v>508</v>
      </c>
      <c r="AB148" s="11" t="s">
        <v>509</v>
      </c>
      <c r="AC148" s="11" t="s">
        <v>485</v>
      </c>
      <c r="AD148" s="11" t="s">
        <v>475</v>
      </c>
      <c r="AE148" s="11" t="s">
        <v>476</v>
      </c>
      <c r="AF148" s="18" t="s">
        <v>447</v>
      </c>
      <c r="AG148" s="18" t="s">
        <v>477</v>
      </c>
    </row>
    <row r="149" spans="1:33" x14ac:dyDescent="0.35">
      <c r="A149" s="8">
        <v>123</v>
      </c>
      <c r="B149" s="8" t="b">
        <v>0</v>
      </c>
      <c r="C149" s="8" t="b">
        <v>0</v>
      </c>
      <c r="D149" s="8">
        <v>157</v>
      </c>
      <c r="E149" s="8">
        <v>-19</v>
      </c>
      <c r="F149" s="8">
        <v>3</v>
      </c>
      <c r="G149" s="8" t="b">
        <v>0</v>
      </c>
      <c r="H149" s="8">
        <v>140</v>
      </c>
      <c r="I149" s="8"/>
      <c r="J149" s="19">
        <v>138</v>
      </c>
      <c r="K149" s="92"/>
      <c r="L149" s="8" t="s">
        <v>648</v>
      </c>
      <c r="M149" s="12">
        <v>8</v>
      </c>
      <c r="N149" s="17">
        <v>28</v>
      </c>
      <c r="O149" s="17">
        <v>636</v>
      </c>
      <c r="P149" s="12" t="s">
        <v>436</v>
      </c>
      <c r="Q149" s="12" t="s">
        <v>450</v>
      </c>
      <c r="R149" s="12" t="s">
        <v>451</v>
      </c>
      <c r="S149" s="8">
        <v>174761803</v>
      </c>
      <c r="T149" s="8" t="b">
        <v>1</v>
      </c>
      <c r="U149" s="11" t="s">
        <v>373</v>
      </c>
      <c r="V149" s="11" t="b">
        <v>1</v>
      </c>
      <c r="W149" s="11" t="b">
        <v>1</v>
      </c>
      <c r="X149" s="11" t="s">
        <v>452</v>
      </c>
      <c r="Y149" s="11" t="s">
        <v>590</v>
      </c>
      <c r="Z149" s="11" t="s">
        <v>507</v>
      </c>
      <c r="AA149" s="11" t="s">
        <v>508</v>
      </c>
      <c r="AB149" s="11" t="s">
        <v>509</v>
      </c>
      <c r="AC149" s="11" t="s">
        <v>485</v>
      </c>
      <c r="AD149" s="11" t="s">
        <v>475</v>
      </c>
      <c r="AE149" s="11" t="s">
        <v>539</v>
      </c>
      <c r="AF149" s="18" t="s">
        <v>447</v>
      </c>
      <c r="AG149" s="18" t="s">
        <v>477</v>
      </c>
    </row>
    <row r="150" spans="1:33" s="9" customFormat="1" x14ac:dyDescent="0.35">
      <c r="A150" s="8">
        <v>1438</v>
      </c>
      <c r="B150" s="8" t="b">
        <v>1</v>
      </c>
      <c r="C150" s="8" t="b">
        <v>0</v>
      </c>
      <c r="D150" s="8">
        <v>140</v>
      </c>
      <c r="E150" s="8">
        <v>1</v>
      </c>
      <c r="F150" s="8">
        <v>1</v>
      </c>
      <c r="G150" s="8" t="b">
        <v>1</v>
      </c>
      <c r="H150" s="8">
        <v>141</v>
      </c>
      <c r="I150" s="8"/>
      <c r="J150" s="19">
        <v>141</v>
      </c>
      <c r="K150" s="92"/>
      <c r="L150" s="8" t="s">
        <v>649</v>
      </c>
      <c r="M150" s="12">
        <v>8</v>
      </c>
      <c r="N150" s="17">
        <v>18</v>
      </c>
      <c r="O150" s="17">
        <v>628</v>
      </c>
      <c r="P150" s="12" t="s">
        <v>436</v>
      </c>
      <c r="Q150" s="12" t="s">
        <v>437</v>
      </c>
      <c r="R150" s="12" t="s">
        <v>480</v>
      </c>
      <c r="S150" s="8">
        <v>1017801166</v>
      </c>
      <c r="T150" s="8" t="b">
        <v>1</v>
      </c>
      <c r="U150" s="11" t="s">
        <v>375</v>
      </c>
      <c r="V150" s="11" t="b">
        <v>0</v>
      </c>
      <c r="W150" s="11" t="b">
        <v>0</v>
      </c>
      <c r="X150" s="11" t="s">
        <v>452</v>
      </c>
      <c r="Y150" s="11" t="s">
        <v>440</v>
      </c>
      <c r="Z150" s="11" t="s">
        <v>507</v>
      </c>
      <c r="AA150" s="11" t="s">
        <v>508</v>
      </c>
      <c r="AB150" s="11" t="s">
        <v>509</v>
      </c>
      <c r="AC150" s="11" t="s">
        <v>485</v>
      </c>
      <c r="AD150" s="11" t="s">
        <v>475</v>
      </c>
      <c r="AE150" s="11" t="s">
        <v>476</v>
      </c>
      <c r="AF150" s="18" t="s">
        <v>447</v>
      </c>
      <c r="AG150" s="18" t="s">
        <v>477</v>
      </c>
    </row>
    <row r="151" spans="1:33" x14ac:dyDescent="0.35">
      <c r="A151" s="8">
        <v>1495</v>
      </c>
      <c r="B151" s="8" t="b">
        <v>1</v>
      </c>
      <c r="C151" s="8" t="b">
        <v>0</v>
      </c>
      <c r="D151" s="8">
        <v>140</v>
      </c>
      <c r="E151" s="8">
        <v>2</v>
      </c>
      <c r="F151" s="8">
        <v>1</v>
      </c>
      <c r="G151" s="8" t="b">
        <v>0</v>
      </c>
      <c r="H151" s="8">
        <v>142</v>
      </c>
      <c r="I151" s="8"/>
      <c r="J151" s="19">
        <v>142</v>
      </c>
      <c r="K151" s="92"/>
      <c r="L151" s="8" t="s">
        <v>650</v>
      </c>
      <c r="M151" s="12">
        <v>8</v>
      </c>
      <c r="N151" s="17">
        <v>28</v>
      </c>
      <c r="O151" s="17">
        <v>624</v>
      </c>
      <c r="P151" s="12" t="s">
        <v>451</v>
      </c>
      <c r="Q151" s="12" t="s">
        <v>450</v>
      </c>
      <c r="R151" s="12" t="s">
        <v>480</v>
      </c>
      <c r="S151" s="8">
        <v>774610871</v>
      </c>
      <c r="T151" s="8" t="b">
        <v>0</v>
      </c>
      <c r="U151" s="11" t="s">
        <v>376</v>
      </c>
      <c r="V151" s="11" t="b">
        <v>1</v>
      </c>
      <c r="W151" s="11" t="b">
        <v>0</v>
      </c>
      <c r="X151" s="11" t="s">
        <v>452</v>
      </c>
      <c r="Y151" s="11" t="s">
        <v>440</v>
      </c>
      <c r="Z151" s="11" t="s">
        <v>519</v>
      </c>
      <c r="AA151" s="11" t="s">
        <v>508</v>
      </c>
      <c r="AB151" s="11" t="s">
        <v>509</v>
      </c>
      <c r="AC151" s="11" t="s">
        <v>485</v>
      </c>
      <c r="AD151" s="11" t="s">
        <v>475</v>
      </c>
      <c r="AE151" s="11" t="s">
        <v>476</v>
      </c>
      <c r="AF151" s="18" t="s">
        <v>447</v>
      </c>
      <c r="AG151" s="18" t="s">
        <v>542</v>
      </c>
    </row>
    <row r="152" spans="1:33" x14ac:dyDescent="0.35">
      <c r="A152" s="8">
        <v>48</v>
      </c>
      <c r="B152" s="8" t="b">
        <v>1</v>
      </c>
      <c r="C152" s="8" t="b">
        <v>0</v>
      </c>
      <c r="D152" s="8">
        <v>114</v>
      </c>
      <c r="E152" s="8">
        <v>29</v>
      </c>
      <c r="F152" s="8">
        <v>1</v>
      </c>
      <c r="G152" s="8" t="b">
        <v>1</v>
      </c>
      <c r="H152" s="8">
        <v>143</v>
      </c>
      <c r="I152" s="8"/>
      <c r="J152" s="19">
        <v>143</v>
      </c>
      <c r="K152" s="92"/>
      <c r="L152" s="8" t="s">
        <v>651</v>
      </c>
      <c r="M152" s="12">
        <v>8</v>
      </c>
      <c r="N152" s="17">
        <v>26</v>
      </c>
      <c r="O152" s="17">
        <v>612</v>
      </c>
      <c r="P152" s="12" t="s">
        <v>436</v>
      </c>
      <c r="Q152" s="12" t="s">
        <v>450</v>
      </c>
      <c r="R152" s="12" t="s">
        <v>438</v>
      </c>
      <c r="S152" s="8">
        <v>177692847</v>
      </c>
      <c r="T152" s="8" t="b">
        <v>1</v>
      </c>
      <c r="U152" s="11" t="s">
        <v>373</v>
      </c>
      <c r="V152" s="11" t="b">
        <v>0</v>
      </c>
      <c r="W152" s="11" t="b">
        <v>1</v>
      </c>
      <c r="X152" s="11" t="s">
        <v>542</v>
      </c>
      <c r="Y152" s="11" t="s">
        <v>440</v>
      </c>
      <c r="Z152" s="11" t="s">
        <v>507</v>
      </c>
      <c r="AA152" s="11" t="s">
        <v>508</v>
      </c>
      <c r="AB152" s="11" t="s">
        <v>509</v>
      </c>
      <c r="AC152" s="11" t="s">
        <v>485</v>
      </c>
      <c r="AD152" s="11" t="s">
        <v>475</v>
      </c>
      <c r="AE152" s="11" t="s">
        <v>539</v>
      </c>
      <c r="AF152" s="18" t="s">
        <v>447</v>
      </c>
      <c r="AG152" s="18" t="s">
        <v>477</v>
      </c>
    </row>
    <row r="153" spans="1:33" x14ac:dyDescent="0.35">
      <c r="A153" s="8">
        <v>60</v>
      </c>
      <c r="B153" s="8" t="b">
        <v>1</v>
      </c>
      <c r="C153" s="8" t="b">
        <v>0</v>
      </c>
      <c r="D153" s="8">
        <v>123</v>
      </c>
      <c r="E153" s="8">
        <v>21</v>
      </c>
      <c r="F153" s="8">
        <v>1</v>
      </c>
      <c r="G153" s="8" t="b">
        <v>0</v>
      </c>
      <c r="H153" s="8">
        <v>144</v>
      </c>
      <c r="I153" s="8"/>
      <c r="J153" s="19">
        <v>144</v>
      </c>
      <c r="K153" s="92"/>
      <c r="L153" s="8" t="s">
        <v>652</v>
      </c>
      <c r="M153" s="12">
        <v>7</v>
      </c>
      <c r="N153" s="17">
        <v>20</v>
      </c>
      <c r="O153" s="17">
        <v>604</v>
      </c>
      <c r="P153" s="12" t="s">
        <v>436</v>
      </c>
      <c r="Q153" s="12" t="s">
        <v>450</v>
      </c>
      <c r="R153" s="12" t="s">
        <v>438</v>
      </c>
      <c r="S153" s="8">
        <v>1673589230</v>
      </c>
      <c r="T153" s="8" t="b">
        <v>0</v>
      </c>
      <c r="U153" s="11" t="s">
        <v>375</v>
      </c>
      <c r="V153" s="11" t="b">
        <v>1</v>
      </c>
      <c r="W153" s="11" t="b">
        <v>0</v>
      </c>
      <c r="X153" s="11" t="s">
        <v>452</v>
      </c>
      <c r="Y153" s="11" t="s">
        <v>440</v>
      </c>
      <c r="Z153" s="11" t="s">
        <v>519</v>
      </c>
      <c r="AA153" s="11" t="s">
        <v>508</v>
      </c>
      <c r="AB153" s="11" t="s">
        <v>653</v>
      </c>
      <c r="AC153" s="11" t="s">
        <v>485</v>
      </c>
      <c r="AD153" s="11" t="s">
        <v>475</v>
      </c>
      <c r="AE153" s="11" t="s">
        <v>476</v>
      </c>
      <c r="AF153" s="18" t="s">
        <v>505</v>
      </c>
      <c r="AG153" s="18" t="s">
        <v>477</v>
      </c>
    </row>
    <row r="154" spans="1:33" x14ac:dyDescent="0.35">
      <c r="A154" s="8">
        <v>297</v>
      </c>
      <c r="B154" s="8" t="b">
        <v>1</v>
      </c>
      <c r="C154" s="8" t="b">
        <v>0</v>
      </c>
      <c r="D154" s="8">
        <v>127</v>
      </c>
      <c r="E154" s="8">
        <v>18</v>
      </c>
      <c r="F154" s="8">
        <v>1</v>
      </c>
      <c r="G154" s="8" t="b">
        <v>1</v>
      </c>
      <c r="H154" s="8">
        <v>145</v>
      </c>
      <c r="I154" s="8"/>
      <c r="J154" s="19">
        <v>145</v>
      </c>
      <c r="K154" s="92"/>
      <c r="L154" s="8" t="s">
        <v>654</v>
      </c>
      <c r="M154" s="12">
        <v>9</v>
      </c>
      <c r="N154" s="17">
        <v>34</v>
      </c>
      <c r="O154" s="17">
        <v>584</v>
      </c>
      <c r="P154" s="12" t="s">
        <v>436</v>
      </c>
      <c r="Q154" s="12" t="s">
        <v>437</v>
      </c>
      <c r="R154" s="12" t="s">
        <v>438</v>
      </c>
      <c r="S154" s="8">
        <v>1846020116</v>
      </c>
      <c r="T154" s="8" t="b">
        <v>1</v>
      </c>
      <c r="U154" s="11" t="s">
        <v>380</v>
      </c>
      <c r="V154" s="11" t="b">
        <v>0</v>
      </c>
      <c r="W154" s="11" t="b">
        <v>0</v>
      </c>
      <c r="X154" s="11" t="s">
        <v>452</v>
      </c>
      <c r="Y154" s="11" t="s">
        <v>440</v>
      </c>
      <c r="Z154" s="11" t="s">
        <v>519</v>
      </c>
      <c r="AA154" s="11" t="s">
        <v>508</v>
      </c>
      <c r="AB154" s="11" t="s">
        <v>509</v>
      </c>
      <c r="AC154" s="11" t="s">
        <v>485</v>
      </c>
      <c r="AD154" s="11" t="s">
        <v>475</v>
      </c>
      <c r="AE154" s="11" t="s">
        <v>476</v>
      </c>
      <c r="AF154" s="18" t="s">
        <v>447</v>
      </c>
      <c r="AG154" s="18" t="s">
        <v>477</v>
      </c>
    </row>
    <row r="155" spans="1:33" x14ac:dyDescent="0.35">
      <c r="A155" s="8">
        <v>9</v>
      </c>
      <c r="B155" s="8" t="b">
        <v>1</v>
      </c>
      <c r="C155" s="8" t="b">
        <v>0</v>
      </c>
      <c r="D155" s="8">
        <v>157</v>
      </c>
      <c r="E155" s="8">
        <v>-11</v>
      </c>
      <c r="F155" s="8">
        <v>1</v>
      </c>
      <c r="G155" s="8" t="b">
        <v>0</v>
      </c>
      <c r="H155" s="8">
        <v>146</v>
      </c>
      <c r="I155" s="8"/>
      <c r="J155" s="19">
        <v>146</v>
      </c>
      <c r="K155" s="92"/>
      <c r="L155" s="8" t="s">
        <v>655</v>
      </c>
      <c r="M155" s="12">
        <v>10</v>
      </c>
      <c r="N155" s="17">
        <v>48</v>
      </c>
      <c r="O155" s="17">
        <v>556</v>
      </c>
      <c r="P155" s="12" t="s">
        <v>436</v>
      </c>
      <c r="Q155" s="12" t="s">
        <v>450</v>
      </c>
      <c r="R155" s="12" t="s">
        <v>438</v>
      </c>
      <c r="S155" s="8">
        <v>1858347717</v>
      </c>
      <c r="T155" s="8" t="b">
        <v>0</v>
      </c>
      <c r="U155" s="11" t="s">
        <v>50</v>
      </c>
      <c r="V155" s="11" t="b">
        <v>0</v>
      </c>
      <c r="W155" s="11" t="b">
        <v>0</v>
      </c>
      <c r="X155" s="11" t="s">
        <v>452</v>
      </c>
      <c r="Y155" s="11" t="s">
        <v>440</v>
      </c>
      <c r="Z155" s="11" t="s">
        <v>519</v>
      </c>
      <c r="AA155" s="11" t="s">
        <v>508</v>
      </c>
      <c r="AB155" s="11" t="s">
        <v>509</v>
      </c>
      <c r="AC155" s="11" t="s">
        <v>485</v>
      </c>
      <c r="AD155" s="11" t="s">
        <v>475</v>
      </c>
      <c r="AE155" s="11" t="s">
        <v>539</v>
      </c>
      <c r="AF155" s="18" t="s">
        <v>447</v>
      </c>
      <c r="AG155" s="18" t="s">
        <v>477</v>
      </c>
    </row>
    <row r="156" spans="1:33" x14ac:dyDescent="0.35">
      <c r="A156" s="8">
        <v>1426</v>
      </c>
      <c r="B156" s="8" t="b">
        <v>1</v>
      </c>
      <c r="C156" s="8" t="b">
        <v>0</v>
      </c>
      <c r="D156" s="8">
        <v>127</v>
      </c>
      <c r="E156" s="8">
        <v>20</v>
      </c>
      <c r="F156" s="8">
        <v>1</v>
      </c>
      <c r="G156" s="8" t="b">
        <v>1</v>
      </c>
      <c r="H156" s="8">
        <v>147</v>
      </c>
      <c r="I156" s="8"/>
      <c r="J156" s="19">
        <v>147</v>
      </c>
      <c r="K156" s="92"/>
      <c r="L156" s="8" t="s">
        <v>656</v>
      </c>
      <c r="M156" s="12">
        <v>8</v>
      </c>
      <c r="N156" s="17">
        <v>28</v>
      </c>
      <c r="O156" s="17">
        <v>552</v>
      </c>
      <c r="P156" s="12" t="s">
        <v>436</v>
      </c>
      <c r="Q156" s="12" t="s">
        <v>450</v>
      </c>
      <c r="R156" s="12" t="s">
        <v>480</v>
      </c>
      <c r="S156" s="8">
        <v>1247409356</v>
      </c>
      <c r="T156" s="8" t="b">
        <v>0</v>
      </c>
      <c r="U156" s="11" t="s">
        <v>366</v>
      </c>
      <c r="V156" s="11" t="b">
        <v>1</v>
      </c>
      <c r="W156" s="11" t="b">
        <v>1</v>
      </c>
      <c r="X156" s="11" t="s">
        <v>452</v>
      </c>
      <c r="Y156" s="11" t="s">
        <v>440</v>
      </c>
      <c r="Z156" s="11" t="s">
        <v>519</v>
      </c>
      <c r="AA156" s="11" t="s">
        <v>508</v>
      </c>
      <c r="AB156" s="11" t="s">
        <v>509</v>
      </c>
      <c r="AC156" s="11" t="s">
        <v>485</v>
      </c>
      <c r="AD156" s="11" t="s">
        <v>475</v>
      </c>
      <c r="AE156" s="11" t="s">
        <v>476</v>
      </c>
      <c r="AF156" s="18" t="s">
        <v>447</v>
      </c>
      <c r="AG156" s="18" t="s">
        <v>542</v>
      </c>
    </row>
    <row r="157" spans="1:33" x14ac:dyDescent="0.35">
      <c r="A157" s="8">
        <v>121</v>
      </c>
      <c r="B157" s="8" t="b">
        <v>1</v>
      </c>
      <c r="C157" s="8" t="b">
        <v>0</v>
      </c>
      <c r="D157" s="8">
        <v>133</v>
      </c>
      <c r="E157" s="8">
        <v>15</v>
      </c>
      <c r="F157" s="8">
        <v>1</v>
      </c>
      <c r="G157" s="8" t="b">
        <v>0</v>
      </c>
      <c r="H157" s="8">
        <v>148</v>
      </c>
      <c r="I157" s="8"/>
      <c r="J157" s="19">
        <v>148</v>
      </c>
      <c r="K157" s="92"/>
      <c r="L157" s="8" t="s">
        <v>657</v>
      </c>
      <c r="M157" s="12">
        <v>6</v>
      </c>
      <c r="N157" s="17">
        <v>14</v>
      </c>
      <c r="O157" s="17">
        <v>548</v>
      </c>
      <c r="P157" s="12" t="s">
        <v>436</v>
      </c>
      <c r="Q157" s="12" t="s">
        <v>450</v>
      </c>
      <c r="R157" s="12" t="s">
        <v>451</v>
      </c>
      <c r="S157" s="8">
        <v>1437595772</v>
      </c>
      <c r="T157" s="8" t="b">
        <v>1</v>
      </c>
      <c r="U157" s="11" t="s">
        <v>379</v>
      </c>
      <c r="V157" s="11" t="b">
        <v>1</v>
      </c>
      <c r="W157" s="11" t="b">
        <v>0</v>
      </c>
      <c r="X157" s="11" t="s">
        <v>452</v>
      </c>
      <c r="Y157" s="11" t="s">
        <v>440</v>
      </c>
      <c r="Z157" s="11" t="s">
        <v>519</v>
      </c>
      <c r="AA157" s="11" t="s">
        <v>569</v>
      </c>
      <c r="AB157" s="11" t="s">
        <v>509</v>
      </c>
      <c r="AC157" s="11" t="s">
        <v>485</v>
      </c>
      <c r="AD157" s="11" t="s">
        <v>593</v>
      </c>
      <c r="AE157" s="11" t="s">
        <v>476</v>
      </c>
      <c r="AF157" s="18" t="s">
        <v>505</v>
      </c>
      <c r="AG157" s="18" t="s">
        <v>477</v>
      </c>
    </row>
    <row r="158" spans="1:33" x14ac:dyDescent="0.35">
      <c r="A158" s="8">
        <v>218</v>
      </c>
      <c r="B158" s="8" t="b">
        <v>1</v>
      </c>
      <c r="C158" s="8" t="b">
        <v>0</v>
      </c>
      <c r="D158" s="8">
        <v>127</v>
      </c>
      <c r="E158" s="8">
        <v>22</v>
      </c>
      <c r="F158" s="8">
        <v>1</v>
      </c>
      <c r="G158" s="8" t="b">
        <v>1</v>
      </c>
      <c r="H158" s="8">
        <v>149</v>
      </c>
      <c r="I158" s="8"/>
      <c r="J158" s="19">
        <v>149</v>
      </c>
      <c r="K158" s="92"/>
      <c r="L158" s="8" t="s">
        <v>658</v>
      </c>
      <c r="M158" s="12">
        <v>7</v>
      </c>
      <c r="N158" s="17">
        <v>16</v>
      </c>
      <c r="O158" s="17">
        <v>544</v>
      </c>
      <c r="P158" s="12" t="s">
        <v>451</v>
      </c>
      <c r="Q158" s="12" t="s">
        <v>437</v>
      </c>
      <c r="R158" s="12" t="s">
        <v>438</v>
      </c>
      <c r="S158" s="8">
        <v>1120907867</v>
      </c>
      <c r="T158" s="8" t="b">
        <v>1</v>
      </c>
      <c r="U158" s="11" t="s">
        <v>377</v>
      </c>
      <c r="V158" s="11" t="b">
        <v>1</v>
      </c>
      <c r="W158" s="11" t="b">
        <v>0</v>
      </c>
      <c r="X158" s="11" t="s">
        <v>452</v>
      </c>
      <c r="Y158" s="11" t="s">
        <v>440</v>
      </c>
      <c r="Z158" s="11" t="s">
        <v>507</v>
      </c>
      <c r="AA158" s="11" t="s">
        <v>508</v>
      </c>
      <c r="AB158" s="11" t="s">
        <v>509</v>
      </c>
      <c r="AC158" s="11" t="s">
        <v>485</v>
      </c>
      <c r="AD158" s="11" t="s">
        <v>475</v>
      </c>
      <c r="AE158" s="11" t="s">
        <v>476</v>
      </c>
      <c r="AF158" s="18" t="s">
        <v>505</v>
      </c>
      <c r="AG158" s="18" t="s">
        <v>477</v>
      </c>
    </row>
    <row r="159" spans="1:33" x14ac:dyDescent="0.35">
      <c r="A159" s="8">
        <v>296</v>
      </c>
      <c r="B159" s="8" t="b">
        <v>1</v>
      </c>
      <c r="C159" s="8" t="b">
        <v>0</v>
      </c>
      <c r="D159" s="8">
        <v>127</v>
      </c>
      <c r="E159" s="8">
        <v>22</v>
      </c>
      <c r="F159" s="8">
        <v>2</v>
      </c>
      <c r="G159" s="8" t="b">
        <v>1</v>
      </c>
      <c r="H159" s="8">
        <v>150</v>
      </c>
      <c r="I159" s="8"/>
      <c r="J159" s="19">
        <v>149</v>
      </c>
      <c r="K159" s="92"/>
      <c r="L159" s="8" t="s">
        <v>659</v>
      </c>
      <c r="M159" s="12">
        <v>7</v>
      </c>
      <c r="N159" s="17">
        <v>16</v>
      </c>
      <c r="O159" s="17">
        <v>544</v>
      </c>
      <c r="P159" s="12" t="s">
        <v>451</v>
      </c>
      <c r="Q159" s="12" t="s">
        <v>450</v>
      </c>
      <c r="R159" s="12" t="s">
        <v>451</v>
      </c>
      <c r="S159" s="8">
        <v>1301845053</v>
      </c>
      <c r="T159" s="8" t="b">
        <v>1</v>
      </c>
      <c r="U159" s="11" t="s">
        <v>375</v>
      </c>
      <c r="V159" s="11" t="b">
        <v>0</v>
      </c>
      <c r="W159" s="11" t="b">
        <v>0</v>
      </c>
      <c r="X159" s="11" t="s">
        <v>452</v>
      </c>
      <c r="Y159" s="11" t="s">
        <v>440</v>
      </c>
      <c r="Z159" s="11" t="s">
        <v>507</v>
      </c>
      <c r="AA159" s="11" t="s">
        <v>508</v>
      </c>
      <c r="AB159" s="11" t="s">
        <v>509</v>
      </c>
      <c r="AC159" s="11" t="s">
        <v>485</v>
      </c>
      <c r="AD159" s="11" t="s">
        <v>475</v>
      </c>
      <c r="AE159" s="11" t="s">
        <v>476</v>
      </c>
      <c r="AF159" s="18" t="s">
        <v>505</v>
      </c>
      <c r="AG159" s="18" t="s">
        <v>477</v>
      </c>
    </row>
    <row r="160" spans="1:33" x14ac:dyDescent="0.35">
      <c r="A160" s="8">
        <v>26</v>
      </c>
      <c r="B160" s="8" t="b">
        <v>1</v>
      </c>
      <c r="C160" s="8" t="b">
        <v>1</v>
      </c>
      <c r="D160" s="8">
        <v>162</v>
      </c>
      <c r="E160" s="8">
        <v>-11</v>
      </c>
      <c r="F160" s="8">
        <v>1</v>
      </c>
      <c r="G160" s="8" t="b">
        <v>0</v>
      </c>
      <c r="H160" s="8">
        <v>151</v>
      </c>
      <c r="I160" s="8"/>
      <c r="J160" s="19">
        <v>151</v>
      </c>
      <c r="K160" s="92"/>
      <c r="L160" s="8" t="s">
        <v>660</v>
      </c>
      <c r="M160" s="12">
        <v>7</v>
      </c>
      <c r="N160" s="17">
        <v>22</v>
      </c>
      <c r="O160" s="17">
        <v>524</v>
      </c>
      <c r="P160" s="12" t="s">
        <v>451</v>
      </c>
      <c r="Q160" s="12" t="s">
        <v>437</v>
      </c>
      <c r="R160" s="12" t="s">
        <v>451</v>
      </c>
      <c r="S160" s="8">
        <v>347728985</v>
      </c>
      <c r="T160" s="8" t="b">
        <v>1</v>
      </c>
      <c r="U160" s="11" t="s">
        <v>374</v>
      </c>
      <c r="V160" s="11" t="b">
        <v>1</v>
      </c>
      <c r="W160" s="11" t="b">
        <v>0</v>
      </c>
      <c r="X160" s="11" t="s">
        <v>542</v>
      </c>
      <c r="Y160" s="11" t="s">
        <v>440</v>
      </c>
      <c r="Z160" s="11" t="s">
        <v>519</v>
      </c>
      <c r="AA160" s="11" t="s">
        <v>508</v>
      </c>
      <c r="AB160" s="11" t="s">
        <v>509</v>
      </c>
      <c r="AC160" s="11" t="s">
        <v>485</v>
      </c>
      <c r="AD160" s="11" t="s">
        <v>475</v>
      </c>
      <c r="AE160" s="11" t="s">
        <v>476</v>
      </c>
      <c r="AF160" s="18" t="s">
        <v>447</v>
      </c>
      <c r="AG160" s="18" t="s">
        <v>542</v>
      </c>
    </row>
    <row r="161" spans="1:33" x14ac:dyDescent="0.35">
      <c r="A161" s="8">
        <v>1558</v>
      </c>
      <c r="B161" s="8" t="b">
        <v>1</v>
      </c>
      <c r="C161" s="8" t="b">
        <v>0</v>
      </c>
      <c r="D161" s="8">
        <v>151</v>
      </c>
      <c r="E161" s="8">
        <v>1</v>
      </c>
      <c r="F161" s="8">
        <v>1</v>
      </c>
      <c r="G161" s="8" t="b">
        <v>1</v>
      </c>
      <c r="H161" s="8">
        <v>152</v>
      </c>
      <c r="I161" s="8"/>
      <c r="J161" s="19">
        <v>152</v>
      </c>
      <c r="K161" s="92"/>
      <c r="L161" s="8" t="s">
        <v>661</v>
      </c>
      <c r="M161" s="12">
        <v>7</v>
      </c>
      <c r="N161" s="17">
        <v>8</v>
      </c>
      <c r="O161" s="17">
        <v>516</v>
      </c>
      <c r="P161" s="12" t="s">
        <v>451</v>
      </c>
      <c r="Q161" s="12" t="s">
        <v>450</v>
      </c>
      <c r="R161" s="12" t="s">
        <v>451</v>
      </c>
      <c r="S161" s="8">
        <v>748654138</v>
      </c>
      <c r="T161" s="8" t="b">
        <v>1</v>
      </c>
      <c r="U161" s="11" t="s">
        <v>371</v>
      </c>
      <c r="V161" s="11" t="b">
        <v>1</v>
      </c>
      <c r="W161" s="11" t="b">
        <v>1</v>
      </c>
      <c r="X161" s="11" t="s">
        <v>542</v>
      </c>
      <c r="Y161" s="11" t="s">
        <v>440</v>
      </c>
      <c r="Z161" s="11" t="s">
        <v>507</v>
      </c>
      <c r="AA161" s="11" t="s">
        <v>508</v>
      </c>
      <c r="AB161" s="11" t="s">
        <v>509</v>
      </c>
      <c r="AC161" s="11" t="s">
        <v>527</v>
      </c>
      <c r="AD161" s="11" t="s">
        <v>475</v>
      </c>
      <c r="AE161" s="11" t="s">
        <v>539</v>
      </c>
      <c r="AF161" s="18" t="s">
        <v>447</v>
      </c>
      <c r="AG161" s="18" t="s">
        <v>477</v>
      </c>
    </row>
    <row r="162" spans="1:33" x14ac:dyDescent="0.35">
      <c r="A162" s="8">
        <v>189</v>
      </c>
      <c r="B162" s="8" t="b">
        <v>1</v>
      </c>
      <c r="C162" s="8" t="b">
        <v>0</v>
      </c>
      <c r="D162" s="8">
        <v>146</v>
      </c>
      <c r="E162" s="8">
        <v>6</v>
      </c>
      <c r="F162" s="8">
        <v>2</v>
      </c>
      <c r="G162" s="8" t="b">
        <v>1</v>
      </c>
      <c r="H162" s="8">
        <v>153</v>
      </c>
      <c r="I162" s="8"/>
      <c r="J162" s="19">
        <v>152</v>
      </c>
      <c r="K162" s="92"/>
      <c r="L162" s="8" t="s">
        <v>662</v>
      </c>
      <c r="M162" s="12">
        <v>8</v>
      </c>
      <c r="N162" s="17">
        <v>28</v>
      </c>
      <c r="O162" s="17">
        <v>516</v>
      </c>
      <c r="P162" s="12" t="s">
        <v>436</v>
      </c>
      <c r="Q162" s="12" t="s">
        <v>437</v>
      </c>
      <c r="R162" s="12" t="s">
        <v>438</v>
      </c>
      <c r="S162" s="8">
        <v>1507185577</v>
      </c>
      <c r="T162" s="8" t="b">
        <v>0</v>
      </c>
      <c r="U162" s="11" t="s">
        <v>372</v>
      </c>
      <c r="V162" s="11" t="b">
        <v>1</v>
      </c>
      <c r="W162" s="11" t="b">
        <v>1</v>
      </c>
      <c r="X162" s="11" t="s">
        <v>452</v>
      </c>
      <c r="Y162" s="11" t="s">
        <v>440</v>
      </c>
      <c r="Z162" s="11" t="s">
        <v>519</v>
      </c>
      <c r="AA162" s="11" t="s">
        <v>508</v>
      </c>
      <c r="AB162" s="11" t="s">
        <v>509</v>
      </c>
      <c r="AC162" s="11" t="s">
        <v>485</v>
      </c>
      <c r="AD162" s="11" t="s">
        <v>475</v>
      </c>
      <c r="AE162" s="11" t="s">
        <v>476</v>
      </c>
      <c r="AF162" s="18" t="s">
        <v>447</v>
      </c>
      <c r="AG162" s="18" t="s">
        <v>542</v>
      </c>
    </row>
    <row r="163" spans="1:33" x14ac:dyDescent="0.35">
      <c r="A163" s="8">
        <v>1334</v>
      </c>
      <c r="B163" s="8" t="b">
        <v>1</v>
      </c>
      <c r="C163" s="8" t="b">
        <v>0</v>
      </c>
      <c r="D163" s="8">
        <v>153</v>
      </c>
      <c r="E163" s="8">
        <v>1</v>
      </c>
      <c r="F163" s="8">
        <v>1</v>
      </c>
      <c r="G163" s="8" t="b">
        <v>0</v>
      </c>
      <c r="H163" s="8">
        <v>154</v>
      </c>
      <c r="I163" s="8"/>
      <c r="J163" s="19">
        <v>154</v>
      </c>
      <c r="K163" s="92"/>
      <c r="L163" s="8" t="s">
        <v>663</v>
      </c>
      <c r="M163" s="12">
        <v>8</v>
      </c>
      <c r="N163" s="17">
        <v>28</v>
      </c>
      <c r="O163" s="17">
        <v>508</v>
      </c>
      <c r="P163" s="12" t="s">
        <v>451</v>
      </c>
      <c r="Q163" s="12" t="s">
        <v>450</v>
      </c>
      <c r="R163" s="12" t="s">
        <v>451</v>
      </c>
      <c r="S163" s="8">
        <v>722739197</v>
      </c>
      <c r="T163" s="8" t="b">
        <v>0</v>
      </c>
      <c r="U163" s="11" t="s">
        <v>374</v>
      </c>
      <c r="V163" s="11" t="b">
        <v>0</v>
      </c>
      <c r="W163" s="11" t="b">
        <v>0</v>
      </c>
      <c r="X163" s="11" t="s">
        <v>452</v>
      </c>
      <c r="Y163" s="11" t="s">
        <v>440</v>
      </c>
      <c r="Z163" s="11" t="s">
        <v>519</v>
      </c>
      <c r="AA163" s="11" t="s">
        <v>508</v>
      </c>
      <c r="AB163" s="11" t="s">
        <v>509</v>
      </c>
      <c r="AC163" s="11" t="s">
        <v>485</v>
      </c>
      <c r="AD163" s="11" t="s">
        <v>475</v>
      </c>
      <c r="AE163" s="11" t="s">
        <v>476</v>
      </c>
      <c r="AF163" s="18" t="s">
        <v>447</v>
      </c>
      <c r="AG163" s="18" t="s">
        <v>542</v>
      </c>
    </row>
    <row r="164" spans="1:33" x14ac:dyDescent="0.35">
      <c r="A164" s="8">
        <v>191</v>
      </c>
      <c r="B164" s="8" t="b">
        <v>1</v>
      </c>
      <c r="C164" s="8" t="b">
        <v>0</v>
      </c>
      <c r="D164" s="8">
        <v>155</v>
      </c>
      <c r="E164" s="8">
        <v>0</v>
      </c>
      <c r="F164" s="8">
        <v>1</v>
      </c>
      <c r="G164" s="8" t="b">
        <v>1</v>
      </c>
      <c r="H164" s="8">
        <v>155</v>
      </c>
      <c r="I164" s="8"/>
      <c r="J164" s="19">
        <v>155</v>
      </c>
      <c r="K164" s="92"/>
      <c r="L164" s="8" t="s">
        <v>664</v>
      </c>
      <c r="M164" s="12">
        <v>8</v>
      </c>
      <c r="N164" s="17">
        <v>26</v>
      </c>
      <c r="O164" s="17">
        <v>500</v>
      </c>
      <c r="P164" s="12" t="s">
        <v>451</v>
      </c>
      <c r="Q164" s="12" t="s">
        <v>450</v>
      </c>
      <c r="R164" s="12" t="s">
        <v>438</v>
      </c>
      <c r="S164" s="8">
        <v>1311362216</v>
      </c>
      <c r="T164" s="8" t="b">
        <v>0</v>
      </c>
      <c r="U164" s="11" t="s">
        <v>368</v>
      </c>
      <c r="V164" s="11" t="b">
        <v>1</v>
      </c>
      <c r="W164" s="11" t="b">
        <v>1</v>
      </c>
      <c r="X164" s="11" t="s">
        <v>452</v>
      </c>
      <c r="Y164" s="11" t="s">
        <v>440</v>
      </c>
      <c r="Z164" s="11" t="s">
        <v>507</v>
      </c>
      <c r="AA164" s="11" t="s">
        <v>508</v>
      </c>
      <c r="AB164" s="11" t="s">
        <v>509</v>
      </c>
      <c r="AC164" s="11" t="s">
        <v>485</v>
      </c>
      <c r="AD164" s="11" t="s">
        <v>475</v>
      </c>
      <c r="AE164" s="11" t="s">
        <v>539</v>
      </c>
      <c r="AF164" s="18" t="s">
        <v>447</v>
      </c>
      <c r="AG164" s="18" t="s">
        <v>542</v>
      </c>
    </row>
    <row r="165" spans="1:33" x14ac:dyDescent="0.35">
      <c r="A165" s="8">
        <v>224</v>
      </c>
      <c r="B165" s="8" t="b">
        <v>1</v>
      </c>
      <c r="C165" s="8" t="b">
        <v>0</v>
      </c>
      <c r="D165" s="8">
        <v>164</v>
      </c>
      <c r="E165" s="8">
        <v>-8</v>
      </c>
      <c r="F165" s="8">
        <v>1</v>
      </c>
      <c r="G165" s="8" t="b">
        <v>0</v>
      </c>
      <c r="H165" s="8">
        <v>156</v>
      </c>
      <c r="I165" s="8"/>
      <c r="J165" s="19">
        <v>156</v>
      </c>
      <c r="K165" s="92"/>
      <c r="L165" s="8" t="s">
        <v>665</v>
      </c>
      <c r="M165" s="12">
        <v>7</v>
      </c>
      <c r="N165" s="17">
        <v>34</v>
      </c>
      <c r="O165" s="17">
        <v>484</v>
      </c>
      <c r="P165" s="12" t="s">
        <v>436</v>
      </c>
      <c r="Q165" s="12" t="s">
        <v>437</v>
      </c>
      <c r="R165" s="12" t="s">
        <v>480</v>
      </c>
      <c r="S165" s="8">
        <v>2039262144</v>
      </c>
      <c r="T165" s="8" t="b">
        <v>1</v>
      </c>
      <c r="U165" s="11" t="s">
        <v>377</v>
      </c>
      <c r="V165" s="11" t="b">
        <v>1</v>
      </c>
      <c r="W165" s="11" t="b">
        <v>0</v>
      </c>
      <c r="X165" s="11" t="s">
        <v>542</v>
      </c>
      <c r="Y165" s="11" t="s">
        <v>440</v>
      </c>
      <c r="Z165" s="11" t="s">
        <v>519</v>
      </c>
      <c r="AA165" s="11" t="s">
        <v>508</v>
      </c>
      <c r="AB165" s="11" t="s">
        <v>509</v>
      </c>
      <c r="AC165" s="11" t="s">
        <v>485</v>
      </c>
      <c r="AD165" s="11" t="s">
        <v>475</v>
      </c>
      <c r="AE165" s="11" t="s">
        <v>539</v>
      </c>
      <c r="AF165" s="18" t="s">
        <v>505</v>
      </c>
      <c r="AG165" s="18" t="s">
        <v>542</v>
      </c>
    </row>
    <row r="166" spans="1:33" x14ac:dyDescent="0.35">
      <c r="A166" s="8">
        <v>135</v>
      </c>
      <c r="B166" s="8" t="b">
        <v>1</v>
      </c>
      <c r="C166" s="8" t="b">
        <v>0</v>
      </c>
      <c r="D166" s="8">
        <v>160</v>
      </c>
      <c r="E166" s="8">
        <v>-4</v>
      </c>
      <c r="F166" s="8">
        <v>2</v>
      </c>
      <c r="G166" s="8" t="b">
        <v>0</v>
      </c>
      <c r="H166" s="8">
        <v>157</v>
      </c>
      <c r="I166" s="8"/>
      <c r="J166" s="19">
        <v>156</v>
      </c>
      <c r="K166" s="92"/>
      <c r="L166" s="8" t="s">
        <v>666</v>
      </c>
      <c r="M166" s="12">
        <v>9</v>
      </c>
      <c r="N166" s="17">
        <v>34</v>
      </c>
      <c r="O166" s="17">
        <v>484</v>
      </c>
      <c r="P166" s="12" t="s">
        <v>436</v>
      </c>
      <c r="Q166" s="12" t="s">
        <v>450</v>
      </c>
      <c r="R166" s="12" t="s">
        <v>438</v>
      </c>
      <c r="S166" s="8">
        <v>1643734699</v>
      </c>
      <c r="T166" s="8" t="b">
        <v>0</v>
      </c>
      <c r="U166" s="11" t="s">
        <v>367</v>
      </c>
      <c r="V166" s="11" t="b">
        <v>0</v>
      </c>
      <c r="W166" s="11" t="b">
        <v>0</v>
      </c>
      <c r="X166" s="11" t="s">
        <v>452</v>
      </c>
      <c r="Y166" s="11" t="s">
        <v>440</v>
      </c>
      <c r="Z166" s="11" t="s">
        <v>519</v>
      </c>
      <c r="AA166" s="11" t="s">
        <v>508</v>
      </c>
      <c r="AB166" s="11" t="s">
        <v>509</v>
      </c>
      <c r="AC166" s="11" t="s">
        <v>485</v>
      </c>
      <c r="AD166" s="11" t="s">
        <v>475</v>
      </c>
      <c r="AE166" s="11" t="s">
        <v>476</v>
      </c>
      <c r="AF166" s="18" t="s">
        <v>447</v>
      </c>
      <c r="AG166" s="18" t="s">
        <v>477</v>
      </c>
    </row>
    <row r="167" spans="1:33" x14ac:dyDescent="0.35">
      <c r="A167" s="8">
        <v>81</v>
      </c>
      <c r="B167" s="8" t="b">
        <v>1</v>
      </c>
      <c r="C167" s="8" t="b">
        <v>0</v>
      </c>
      <c r="D167" s="8">
        <v>127</v>
      </c>
      <c r="E167" s="8">
        <v>31</v>
      </c>
      <c r="F167" s="8">
        <v>1</v>
      </c>
      <c r="G167" s="8" t="b">
        <v>1</v>
      </c>
      <c r="H167" s="8">
        <v>158</v>
      </c>
      <c r="I167" s="8"/>
      <c r="J167" s="19">
        <v>158</v>
      </c>
      <c r="K167" s="92"/>
      <c r="L167" s="8" t="s">
        <v>667</v>
      </c>
      <c r="M167" s="12">
        <v>7</v>
      </c>
      <c r="N167" s="17">
        <v>18</v>
      </c>
      <c r="O167" s="17">
        <v>480</v>
      </c>
      <c r="P167" s="12" t="s">
        <v>451</v>
      </c>
      <c r="Q167" s="12" t="s">
        <v>437</v>
      </c>
      <c r="R167" s="12" t="s">
        <v>438</v>
      </c>
      <c r="S167" s="8">
        <v>2032735419</v>
      </c>
      <c r="T167" s="8" t="b">
        <v>1</v>
      </c>
      <c r="U167" s="11" t="s">
        <v>377</v>
      </c>
      <c r="V167" s="11" t="b">
        <v>1</v>
      </c>
      <c r="W167" s="11" t="b">
        <v>0</v>
      </c>
      <c r="X167" s="11" t="s">
        <v>452</v>
      </c>
      <c r="Y167" s="11" t="s">
        <v>440</v>
      </c>
      <c r="Z167" s="11" t="s">
        <v>507</v>
      </c>
      <c r="AA167" s="11" t="s">
        <v>508</v>
      </c>
      <c r="AB167" s="11" t="s">
        <v>484</v>
      </c>
      <c r="AC167" s="11" t="s">
        <v>485</v>
      </c>
      <c r="AD167" s="11" t="s">
        <v>475</v>
      </c>
      <c r="AE167" s="11" t="s">
        <v>523</v>
      </c>
      <c r="AF167" s="18" t="s">
        <v>505</v>
      </c>
      <c r="AG167" s="18" t="s">
        <v>477</v>
      </c>
    </row>
    <row r="168" spans="1:33" x14ac:dyDescent="0.35">
      <c r="A168" s="8">
        <v>246</v>
      </c>
      <c r="B168" s="8" t="b">
        <v>1</v>
      </c>
      <c r="C168" s="8" t="b">
        <v>0</v>
      </c>
      <c r="D168" s="8">
        <v>153</v>
      </c>
      <c r="E168" s="8">
        <v>6</v>
      </c>
      <c r="F168" s="8">
        <v>1</v>
      </c>
      <c r="G168" s="8" t="b">
        <v>0</v>
      </c>
      <c r="H168" s="8">
        <v>159</v>
      </c>
      <c r="I168" s="8"/>
      <c r="J168" s="19">
        <v>159</v>
      </c>
      <c r="K168" s="92"/>
      <c r="L168" s="8" t="s">
        <v>668</v>
      </c>
      <c r="M168" s="12">
        <v>9</v>
      </c>
      <c r="N168" s="17">
        <v>34</v>
      </c>
      <c r="O168" s="17">
        <v>464</v>
      </c>
      <c r="P168" s="12" t="s">
        <v>451</v>
      </c>
      <c r="Q168" s="12" t="s">
        <v>437</v>
      </c>
      <c r="R168" s="12" t="s">
        <v>438</v>
      </c>
      <c r="S168" s="8">
        <v>833661060</v>
      </c>
      <c r="T168" s="8" t="b">
        <v>1</v>
      </c>
      <c r="U168" s="11" t="s">
        <v>371</v>
      </c>
      <c r="V168" s="11" t="b">
        <v>1</v>
      </c>
      <c r="W168" s="11" t="b">
        <v>1</v>
      </c>
      <c r="X168" s="11" t="s">
        <v>452</v>
      </c>
      <c r="Y168" s="11" t="s">
        <v>440</v>
      </c>
      <c r="Z168" s="11" t="s">
        <v>519</v>
      </c>
      <c r="AA168" s="11" t="s">
        <v>508</v>
      </c>
      <c r="AB168" s="11" t="s">
        <v>509</v>
      </c>
      <c r="AC168" s="11" t="s">
        <v>485</v>
      </c>
      <c r="AD168" s="11" t="s">
        <v>475</v>
      </c>
      <c r="AE168" s="11" t="s">
        <v>476</v>
      </c>
      <c r="AF168" s="18" t="s">
        <v>447</v>
      </c>
      <c r="AG168" s="18" t="s">
        <v>477</v>
      </c>
    </row>
    <row r="169" spans="1:33" s="9" customFormat="1" x14ac:dyDescent="0.35">
      <c r="A169" s="8">
        <v>77</v>
      </c>
      <c r="B169" s="8" t="b">
        <v>1</v>
      </c>
      <c r="C169" s="8" t="b">
        <v>0</v>
      </c>
      <c r="D169" s="8">
        <v>140</v>
      </c>
      <c r="E169" s="8">
        <v>20</v>
      </c>
      <c r="F169" s="8">
        <v>1</v>
      </c>
      <c r="G169" s="8" t="b">
        <v>1</v>
      </c>
      <c r="H169" s="8">
        <v>160</v>
      </c>
      <c r="I169" s="8"/>
      <c r="J169" s="19">
        <v>160</v>
      </c>
      <c r="K169" s="92"/>
      <c r="L169" s="8" t="s">
        <v>669</v>
      </c>
      <c r="M169" s="12">
        <v>8</v>
      </c>
      <c r="N169" s="17">
        <v>16</v>
      </c>
      <c r="O169" s="17">
        <v>432</v>
      </c>
      <c r="P169" s="12" t="s">
        <v>451</v>
      </c>
      <c r="Q169" s="12" t="s">
        <v>450</v>
      </c>
      <c r="R169" s="12" t="s">
        <v>480</v>
      </c>
      <c r="S169" s="8">
        <v>1604561463</v>
      </c>
      <c r="T169" s="8" t="b">
        <v>1</v>
      </c>
      <c r="U169" s="11" t="s">
        <v>372</v>
      </c>
      <c r="V169" s="11" t="b">
        <v>1</v>
      </c>
      <c r="W169" s="11" t="b">
        <v>1</v>
      </c>
      <c r="X169" s="11" t="s">
        <v>452</v>
      </c>
      <c r="Y169" s="11" t="s">
        <v>440</v>
      </c>
      <c r="Z169" s="11" t="s">
        <v>519</v>
      </c>
      <c r="AA169" s="11" t="s">
        <v>508</v>
      </c>
      <c r="AB169" s="11" t="s">
        <v>509</v>
      </c>
      <c r="AC169" s="11" t="s">
        <v>527</v>
      </c>
      <c r="AD169" s="11" t="s">
        <v>475</v>
      </c>
      <c r="AE169" s="11" t="s">
        <v>476</v>
      </c>
      <c r="AF169" s="18" t="s">
        <v>447</v>
      </c>
      <c r="AG169" s="18" t="s">
        <v>477</v>
      </c>
    </row>
    <row r="170" spans="1:33" x14ac:dyDescent="0.35">
      <c r="A170" s="8">
        <v>247</v>
      </c>
      <c r="B170" s="8" t="b">
        <v>1</v>
      </c>
      <c r="C170" s="8" t="b">
        <v>1</v>
      </c>
      <c r="D170" s="8">
        <v>160</v>
      </c>
      <c r="E170" s="8">
        <v>1</v>
      </c>
      <c r="F170" s="8">
        <v>1</v>
      </c>
      <c r="G170" s="8" t="b">
        <v>0</v>
      </c>
      <c r="H170" s="8">
        <v>161</v>
      </c>
      <c r="I170" s="8"/>
      <c r="J170" s="19">
        <v>161</v>
      </c>
      <c r="K170" s="92"/>
      <c r="L170" s="8" t="s">
        <v>670</v>
      </c>
      <c r="M170" s="12">
        <v>6</v>
      </c>
      <c r="N170" s="17">
        <v>20</v>
      </c>
      <c r="O170" s="17">
        <v>420</v>
      </c>
      <c r="P170" s="12" t="s">
        <v>451</v>
      </c>
      <c r="Q170" s="12" t="s">
        <v>437</v>
      </c>
      <c r="R170" s="12" t="s">
        <v>438</v>
      </c>
      <c r="S170" s="8">
        <v>820316492</v>
      </c>
      <c r="T170" s="8" t="b">
        <v>1</v>
      </c>
      <c r="U170" s="11" t="s">
        <v>374</v>
      </c>
      <c r="V170" s="11" t="b">
        <v>1</v>
      </c>
      <c r="W170" s="11" t="b">
        <v>0</v>
      </c>
      <c r="X170" s="11" t="s">
        <v>542</v>
      </c>
      <c r="Y170" s="11" t="s">
        <v>440</v>
      </c>
      <c r="Z170" s="11" t="s">
        <v>519</v>
      </c>
      <c r="AA170" s="11" t="s">
        <v>508</v>
      </c>
      <c r="AB170" s="11" t="s">
        <v>509</v>
      </c>
      <c r="AC170" s="11" t="s">
        <v>485</v>
      </c>
      <c r="AD170" s="11" t="s">
        <v>475</v>
      </c>
      <c r="AE170" s="11" t="s">
        <v>476</v>
      </c>
      <c r="AF170" s="18" t="s">
        <v>505</v>
      </c>
      <c r="AG170" s="18" t="s">
        <v>542</v>
      </c>
    </row>
    <row r="171" spans="1:33" x14ac:dyDescent="0.35">
      <c r="A171" s="8">
        <v>62</v>
      </c>
      <c r="B171" s="8" t="b">
        <v>1</v>
      </c>
      <c r="C171" s="8" t="b">
        <v>0</v>
      </c>
      <c r="D171" s="8">
        <v>155</v>
      </c>
      <c r="E171" s="8">
        <v>7</v>
      </c>
      <c r="F171" s="8">
        <v>1</v>
      </c>
      <c r="G171" s="8" t="b">
        <v>1</v>
      </c>
      <c r="H171" s="8">
        <v>162</v>
      </c>
      <c r="I171" s="8"/>
      <c r="J171" s="19">
        <v>162</v>
      </c>
      <c r="K171" s="92"/>
      <c r="L171" s="8" t="s">
        <v>671</v>
      </c>
      <c r="M171" s="12">
        <v>8</v>
      </c>
      <c r="N171" s="17">
        <v>28</v>
      </c>
      <c r="O171" s="17">
        <v>384</v>
      </c>
      <c r="P171" s="12" t="s">
        <v>451</v>
      </c>
      <c r="Q171" s="12" t="s">
        <v>450</v>
      </c>
      <c r="R171" s="12" t="s">
        <v>451</v>
      </c>
      <c r="S171" s="8">
        <v>1299900515</v>
      </c>
      <c r="T171" s="8" t="b">
        <v>1</v>
      </c>
      <c r="U171" s="11" t="s">
        <v>371</v>
      </c>
      <c r="V171" s="11" t="b">
        <v>1</v>
      </c>
      <c r="W171" s="11" t="b">
        <v>1</v>
      </c>
      <c r="X171" s="11" t="s">
        <v>452</v>
      </c>
      <c r="Y171" s="11" t="s">
        <v>440</v>
      </c>
      <c r="Z171" s="11" t="s">
        <v>519</v>
      </c>
      <c r="AA171" s="11" t="s">
        <v>508</v>
      </c>
      <c r="AB171" s="11" t="s">
        <v>509</v>
      </c>
      <c r="AC171" s="11" t="s">
        <v>485</v>
      </c>
      <c r="AD171" s="11" t="s">
        <v>475</v>
      </c>
      <c r="AE171" s="11" t="s">
        <v>476</v>
      </c>
      <c r="AF171" s="18" t="s">
        <v>447</v>
      </c>
      <c r="AG171" s="18" t="s">
        <v>542</v>
      </c>
    </row>
    <row r="172" spans="1:33" x14ac:dyDescent="0.35">
      <c r="A172" s="8">
        <v>301</v>
      </c>
      <c r="B172" s="8" t="b">
        <v>1</v>
      </c>
      <c r="C172" s="8" t="b">
        <v>0</v>
      </c>
      <c r="D172" s="8">
        <v>162</v>
      </c>
      <c r="E172" s="8">
        <v>1</v>
      </c>
      <c r="F172" s="8">
        <v>1</v>
      </c>
      <c r="G172" s="8" t="b">
        <v>0</v>
      </c>
      <c r="H172" s="8">
        <v>163</v>
      </c>
      <c r="I172" s="8"/>
      <c r="J172" s="19">
        <v>163</v>
      </c>
      <c r="K172" s="92"/>
      <c r="L172" s="8" t="s">
        <v>672</v>
      </c>
      <c r="M172" s="12">
        <v>7</v>
      </c>
      <c r="N172" s="17">
        <v>26</v>
      </c>
      <c r="O172" s="17">
        <v>344</v>
      </c>
      <c r="P172" s="12" t="s">
        <v>451</v>
      </c>
      <c r="Q172" s="12" t="s">
        <v>437</v>
      </c>
      <c r="R172" s="12" t="s">
        <v>451</v>
      </c>
      <c r="S172" s="8">
        <v>1307860067</v>
      </c>
      <c r="T172" s="8" t="b">
        <v>1</v>
      </c>
      <c r="U172" s="11" t="s">
        <v>373</v>
      </c>
      <c r="V172" s="11" t="b">
        <v>1</v>
      </c>
      <c r="W172" s="11" t="b">
        <v>1</v>
      </c>
      <c r="X172" s="11" t="s">
        <v>452</v>
      </c>
      <c r="Y172" s="11" t="s">
        <v>590</v>
      </c>
      <c r="Z172" s="11" t="s">
        <v>507</v>
      </c>
      <c r="AA172" s="11" t="s">
        <v>508</v>
      </c>
      <c r="AB172" s="11" t="s">
        <v>509</v>
      </c>
      <c r="AC172" s="11" t="s">
        <v>485</v>
      </c>
      <c r="AD172" s="11" t="s">
        <v>475</v>
      </c>
      <c r="AE172" s="11" t="s">
        <v>539</v>
      </c>
      <c r="AF172" s="18" t="s">
        <v>505</v>
      </c>
      <c r="AG172" s="18" t="s">
        <v>477</v>
      </c>
    </row>
    <row r="173" spans="1:33" x14ac:dyDescent="0.35">
      <c r="A173" s="8">
        <v>1458</v>
      </c>
      <c r="B173" s="8" t="b">
        <v>1</v>
      </c>
      <c r="C173" s="8" t="b">
        <v>0</v>
      </c>
      <c r="D173" s="8">
        <v>166</v>
      </c>
      <c r="E173" s="8">
        <v>-2</v>
      </c>
      <c r="F173" s="8">
        <v>1</v>
      </c>
      <c r="G173" s="8" t="b">
        <v>1</v>
      </c>
      <c r="H173" s="8">
        <v>164</v>
      </c>
      <c r="I173" s="8"/>
      <c r="J173" s="19">
        <v>164</v>
      </c>
      <c r="K173" s="92"/>
      <c r="L173" s="8" t="s">
        <v>673</v>
      </c>
      <c r="M173" s="12">
        <v>5</v>
      </c>
      <c r="N173" s="17">
        <v>10</v>
      </c>
      <c r="O173" s="17">
        <v>228</v>
      </c>
      <c r="P173" s="12" t="s">
        <v>451</v>
      </c>
      <c r="Q173" s="12" t="s">
        <v>450</v>
      </c>
      <c r="R173" s="12" t="s">
        <v>480</v>
      </c>
      <c r="S173" s="8">
        <v>1033114278</v>
      </c>
      <c r="T173" s="8" t="b">
        <v>0</v>
      </c>
      <c r="U173" s="11" t="s">
        <v>377</v>
      </c>
      <c r="V173" s="11" t="b">
        <v>1</v>
      </c>
      <c r="W173" s="11" t="b">
        <v>0</v>
      </c>
      <c r="X173" s="11" t="s">
        <v>542</v>
      </c>
      <c r="Y173" s="11" t="s">
        <v>440</v>
      </c>
      <c r="Z173" s="11" t="s">
        <v>519</v>
      </c>
      <c r="AA173" s="11" t="s">
        <v>569</v>
      </c>
      <c r="AB173" s="11" t="s">
        <v>509</v>
      </c>
      <c r="AC173" s="11" t="s">
        <v>485</v>
      </c>
      <c r="AD173" s="11" t="s">
        <v>475</v>
      </c>
      <c r="AE173" s="11" t="s">
        <v>476</v>
      </c>
      <c r="AF173" s="18" t="s">
        <v>505</v>
      </c>
      <c r="AG173" s="18" t="s">
        <v>542</v>
      </c>
    </row>
    <row r="174" spans="1:33" x14ac:dyDescent="0.35">
      <c r="A174" s="8">
        <v>188</v>
      </c>
      <c r="B174" s="8" t="b">
        <v>1</v>
      </c>
      <c r="C174" s="8" t="b">
        <v>1</v>
      </c>
      <c r="D174" s="8">
        <v>167</v>
      </c>
      <c r="E174" s="8">
        <v>-2</v>
      </c>
      <c r="F174" s="8">
        <v>1</v>
      </c>
      <c r="G174" s="8" t="b">
        <v>0</v>
      </c>
      <c r="H174" s="8">
        <v>165</v>
      </c>
      <c r="I174" s="8"/>
      <c r="J174" s="19">
        <v>165</v>
      </c>
      <c r="K174" s="92"/>
      <c r="L174" s="8" t="s">
        <v>674</v>
      </c>
      <c r="M174" s="12">
        <v>6</v>
      </c>
      <c r="N174" s="17">
        <v>18</v>
      </c>
      <c r="O174" s="17">
        <v>100</v>
      </c>
      <c r="P174" s="12" t="s">
        <v>436</v>
      </c>
      <c r="Q174" s="12" t="s">
        <v>437</v>
      </c>
      <c r="R174" s="12" t="s">
        <v>438</v>
      </c>
      <c r="S174" s="8">
        <v>573351291</v>
      </c>
      <c r="T174" s="8" t="b">
        <v>1</v>
      </c>
      <c r="U174" s="11" t="s">
        <v>372</v>
      </c>
      <c r="V174" s="11" t="b">
        <v>1</v>
      </c>
      <c r="W174" s="11" t="b">
        <v>1</v>
      </c>
      <c r="X174" s="11" t="s">
        <v>452</v>
      </c>
      <c r="Y174" s="11" t="s">
        <v>440</v>
      </c>
      <c r="Z174" s="11" t="s">
        <v>519</v>
      </c>
      <c r="AA174" s="11" t="s">
        <v>508</v>
      </c>
      <c r="AB174" s="11" t="s">
        <v>509</v>
      </c>
      <c r="AC174" s="11" t="s">
        <v>485</v>
      </c>
      <c r="AD174" s="11" t="s">
        <v>593</v>
      </c>
      <c r="AE174" s="11" t="s">
        <v>476</v>
      </c>
      <c r="AF174" s="18" t="s">
        <v>505</v>
      </c>
      <c r="AG174" s="18" t="s">
        <v>542</v>
      </c>
    </row>
    <row r="175" spans="1:33" x14ac:dyDescent="0.35">
      <c r="A175" s="8">
        <v>3177</v>
      </c>
      <c r="B175" s="8" t="b">
        <v>1</v>
      </c>
      <c r="C175" s="8" t="b">
        <v>0</v>
      </c>
      <c r="D175" s="8">
        <v>157</v>
      </c>
      <c r="E175" s="8">
        <v>9</v>
      </c>
      <c r="F175" s="8">
        <v>1</v>
      </c>
      <c r="G175" s="8" t="b">
        <v>1</v>
      </c>
      <c r="H175" s="8">
        <v>166</v>
      </c>
      <c r="I175" s="8"/>
      <c r="J175" s="19">
        <v>166</v>
      </c>
      <c r="K175" s="92"/>
      <c r="L175" s="8" t="s">
        <v>675</v>
      </c>
      <c r="M175" s="12">
        <v>8</v>
      </c>
      <c r="N175" s="17">
        <v>0</v>
      </c>
      <c r="O175" s="17">
        <v>0</v>
      </c>
      <c r="P175" s="12" t="s">
        <v>451</v>
      </c>
      <c r="Q175" s="12" t="s">
        <v>450</v>
      </c>
      <c r="R175" s="12" t="s">
        <v>480</v>
      </c>
      <c r="S175" s="8">
        <v>306818196</v>
      </c>
      <c r="T175" s="8" t="b">
        <v>0</v>
      </c>
      <c r="U175" s="11" t="s">
        <v>374</v>
      </c>
      <c r="V175" s="11" t="b">
        <v>0</v>
      </c>
      <c r="W175" s="11" t="b">
        <v>0</v>
      </c>
      <c r="X175" s="11" t="s">
        <v>676</v>
      </c>
      <c r="Y175" s="11" t="s">
        <v>677</v>
      </c>
      <c r="Z175" s="11" t="s">
        <v>678</v>
      </c>
      <c r="AA175" s="11" t="s">
        <v>679</v>
      </c>
      <c r="AB175" s="11" t="s">
        <v>680</v>
      </c>
      <c r="AC175" s="11" t="s">
        <v>681</v>
      </c>
      <c r="AD175" s="11" t="s">
        <v>682</v>
      </c>
      <c r="AE175" s="11" t="s">
        <v>683</v>
      </c>
      <c r="AF175" s="18" t="s">
        <v>684</v>
      </c>
      <c r="AG175" s="18" t="s">
        <v>685</v>
      </c>
    </row>
    <row r="176" spans="1:33" x14ac:dyDescent="0.35">
      <c r="A176" s="8">
        <v>318</v>
      </c>
      <c r="B176" s="8" t="b">
        <v>1</v>
      </c>
      <c r="C176" s="8" t="b">
        <v>0</v>
      </c>
      <c r="D176" s="8">
        <v>165</v>
      </c>
      <c r="E176" s="8">
        <v>1</v>
      </c>
      <c r="F176" s="8">
        <v>2</v>
      </c>
      <c r="G176" s="8" t="b">
        <v>1</v>
      </c>
      <c r="H176" s="8">
        <v>167</v>
      </c>
      <c r="I176" s="8"/>
      <c r="J176" s="19">
        <v>166</v>
      </c>
      <c r="K176" s="92"/>
      <c r="L176" s="8" t="s">
        <v>686</v>
      </c>
      <c r="M176" s="12">
        <v>5</v>
      </c>
      <c r="N176" s="17">
        <v>0</v>
      </c>
      <c r="O176" s="17">
        <v>0</v>
      </c>
      <c r="P176" s="12" t="s">
        <v>50</v>
      </c>
      <c r="Q176" s="12" t="s">
        <v>50</v>
      </c>
      <c r="R176" s="12" t="s">
        <v>50</v>
      </c>
      <c r="S176" s="8">
        <v>951211545</v>
      </c>
      <c r="T176" s="8" t="b">
        <v>1</v>
      </c>
      <c r="U176" s="11" t="s">
        <v>50</v>
      </c>
      <c r="V176" s="11" t="b">
        <v>0</v>
      </c>
      <c r="W176" s="11" t="b">
        <v>0</v>
      </c>
      <c r="X176" s="11" t="s">
        <v>685</v>
      </c>
      <c r="Y176" s="11" t="s">
        <v>677</v>
      </c>
      <c r="Z176" s="11" t="s">
        <v>678</v>
      </c>
      <c r="AA176" s="11" t="s">
        <v>687</v>
      </c>
      <c r="AB176" s="11" t="s">
        <v>688</v>
      </c>
      <c r="AC176" s="11" t="s">
        <v>689</v>
      </c>
      <c r="AD176" s="11" t="s">
        <v>682</v>
      </c>
      <c r="AE176" s="11" t="s">
        <v>683</v>
      </c>
      <c r="AF176" s="18" t="s">
        <v>684</v>
      </c>
      <c r="AG176" s="18" t="s">
        <v>690</v>
      </c>
    </row>
    <row r="177" spans="1:33" x14ac:dyDescent="0.35">
      <c r="A177" s="8">
        <v>319</v>
      </c>
      <c r="B177" s="8" t="b">
        <v>1</v>
      </c>
      <c r="C177" s="8" t="b">
        <v>0</v>
      </c>
      <c r="D177" s="8">
        <v>169</v>
      </c>
      <c r="E177" s="8">
        <v>-3</v>
      </c>
      <c r="F177" s="8">
        <v>3</v>
      </c>
      <c r="G177" s="8" t="b">
        <v>1</v>
      </c>
      <c r="H177" s="8">
        <v>168</v>
      </c>
      <c r="I177" s="8"/>
      <c r="J177" s="19">
        <v>166</v>
      </c>
      <c r="K177" s="92"/>
      <c r="L177" s="8" t="s">
        <v>691</v>
      </c>
      <c r="M177" s="12">
        <v>5</v>
      </c>
      <c r="N177" s="17">
        <v>0</v>
      </c>
      <c r="O177" s="17">
        <v>0</v>
      </c>
      <c r="P177" s="12" t="s">
        <v>50</v>
      </c>
      <c r="Q177" s="12" t="s">
        <v>50</v>
      </c>
      <c r="R177" s="12" t="s">
        <v>50</v>
      </c>
      <c r="S177" s="8">
        <v>294099725</v>
      </c>
      <c r="T177" s="8" t="b">
        <v>1</v>
      </c>
      <c r="U177" s="11" t="s">
        <v>50</v>
      </c>
      <c r="V177" s="11" t="b">
        <v>0</v>
      </c>
      <c r="W177" s="11" t="b">
        <v>0</v>
      </c>
      <c r="X177" s="11" t="s">
        <v>676</v>
      </c>
      <c r="Y177" s="11" t="s">
        <v>692</v>
      </c>
      <c r="Z177" s="11" t="s">
        <v>693</v>
      </c>
      <c r="AA177" s="11" t="s">
        <v>679</v>
      </c>
      <c r="AB177" s="11" t="s">
        <v>680</v>
      </c>
      <c r="AC177" s="11" t="s">
        <v>681</v>
      </c>
      <c r="AD177" s="11" t="s">
        <v>694</v>
      </c>
      <c r="AE177" s="11" t="s">
        <v>695</v>
      </c>
      <c r="AF177" s="18" t="s">
        <v>696</v>
      </c>
      <c r="AG177" s="18" t="s">
        <v>685</v>
      </c>
    </row>
    <row r="178" spans="1:33" x14ac:dyDescent="0.35">
      <c r="A178" s="4">
        <v>320</v>
      </c>
      <c r="B178" t="b">
        <v>1</v>
      </c>
      <c r="C178" t="b">
        <v>0</v>
      </c>
      <c r="D178">
        <v>168</v>
      </c>
      <c r="E178">
        <v>-2</v>
      </c>
      <c r="F178" s="8">
        <v>4</v>
      </c>
      <c r="G178" s="8" t="b">
        <v>1</v>
      </c>
      <c r="H178" s="4">
        <v>169</v>
      </c>
      <c r="J178" s="88">
        <v>166</v>
      </c>
      <c r="K178" s="93"/>
      <c r="L178" s="89" t="s">
        <v>697</v>
      </c>
      <c r="M178" s="160">
        <v>5</v>
      </c>
      <c r="N178" s="158">
        <v>0</v>
      </c>
      <c r="O178" s="158">
        <v>0</v>
      </c>
      <c r="P178" s="160" t="s">
        <v>50</v>
      </c>
      <c r="Q178" s="160" t="s">
        <v>50</v>
      </c>
      <c r="R178" s="160" t="s">
        <v>50</v>
      </c>
      <c r="S178" s="89">
        <v>1199851900</v>
      </c>
      <c r="T178" s="89" t="b">
        <v>1</v>
      </c>
      <c r="U178" s="90" t="s">
        <v>50</v>
      </c>
      <c r="V178" s="90" t="b">
        <v>0</v>
      </c>
      <c r="W178" s="90"/>
      <c r="X178" s="90" t="s">
        <v>676</v>
      </c>
      <c r="Y178" s="90" t="s">
        <v>677</v>
      </c>
      <c r="Z178" s="90" t="s">
        <v>678</v>
      </c>
      <c r="AA178" s="90" t="s">
        <v>687</v>
      </c>
      <c r="AB178" s="90" t="s">
        <v>680</v>
      </c>
      <c r="AC178" s="90" t="s">
        <v>689</v>
      </c>
      <c r="AD178" s="90" t="s">
        <v>694</v>
      </c>
      <c r="AE178" s="90" t="s">
        <v>683</v>
      </c>
      <c r="AF178" s="91" t="s">
        <v>684</v>
      </c>
      <c r="AG178" s="91" t="s">
        <v>685</v>
      </c>
    </row>
  </sheetData>
  <mergeCells count="1">
    <mergeCell ref="A6:U6"/>
  </mergeCells>
  <conditionalFormatting sqref="J10:AF178">
    <cfRule type="expression" dxfId="68" priority="62">
      <formula>$G10</formula>
    </cfRule>
  </conditionalFormatting>
  <conditionalFormatting sqref="J10:AG178">
    <cfRule type="expression" dxfId="67" priority="1">
      <formula>NOT($T10)</formula>
    </cfRule>
  </conditionalFormatting>
  <conditionalFormatting sqref="L10:L178">
    <cfRule type="expression" dxfId="66" priority="14">
      <formula>NOT($B10)</formula>
    </cfRule>
  </conditionalFormatting>
  <conditionalFormatting sqref="U10:U178">
    <cfRule type="expression" dxfId="65" priority="15">
      <formula>V10</formula>
    </cfRule>
    <cfRule type="expression" dxfId="64" priority="29">
      <formula>NOT(V10)</formula>
    </cfRule>
    <cfRule type="expression" dxfId="63" priority="30">
      <formula>W10</formula>
    </cfRule>
  </conditionalFormatting>
  <conditionalFormatting sqref="X10:AG177">
    <cfRule type="expression" dxfId="62" priority="2">
      <formula>LEFT(X10,3)&lt;&gt;X$1</formula>
    </cfRule>
    <cfRule type="expression" dxfId="61" priority="3">
      <formula>LEFT(X10,3)=X$1</formula>
    </cfRule>
  </conditionalFormatting>
  <conditionalFormatting sqref="X178:AG178">
    <cfRule type="expression" dxfId="60" priority="5">
      <formula>LEFT(X178,3)&lt;&gt;X$1</formula>
    </cfRule>
    <cfRule type="expression" dxfId="59" priority="6">
      <formula>LEFT(X178,3)=X$1</formula>
    </cfRule>
  </conditionalFormatting>
  <conditionalFormatting sqref="AG10:AG178">
    <cfRule type="expression" dxfId="58" priority="4">
      <formula>$G10</formula>
    </cfRule>
  </conditionalFormatting>
  <pageMargins left="0.70866141732283472" right="0.70866141732283472" top="0.74803149606299213" bottom="0.74803149606299213" header="0.31496062992125984" footer="0.31496062992125984"/>
  <pageSetup paperSize="8" scale="49" fitToHeight="2" orientation="portrait" r:id="rId1"/>
  <headerFooter>
    <oddFooter>&amp;CPage &amp;P of &amp;N&amp;R&amp;D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8B2E-EA7B-4321-AC70-AF31FA6EDBDB}">
  <sheetPr codeName="Sheet1">
    <tabColor theme="9" tint="0.59999389629810485"/>
    <pageSetUpPr fitToPage="1"/>
  </sheetPr>
  <dimension ref="A1:AU255"/>
  <sheetViews>
    <sheetView topLeftCell="A6" workbookViewId="0">
      <pane xSplit="20" ySplit="8" topLeftCell="U14" activePane="bottomRight" state="frozen"/>
      <selection activeCell="P11" sqref="P11"/>
      <selection pane="topRight" activeCell="P11" sqref="P11"/>
      <selection pane="bottomLeft" activeCell="P11" sqref="P11"/>
      <selection pane="bottomRight" activeCell="P11" sqref="P11"/>
    </sheetView>
  </sheetViews>
  <sheetFormatPr defaultColWidth="9.1796875" defaultRowHeight="14.5" outlineLevelRow="1" outlineLevelCol="1" x14ac:dyDescent="0.35"/>
  <cols>
    <col min="1" max="2" width="9.1796875" style="4" hidden="1" customWidth="1" outlineLevel="1"/>
    <col min="3" max="8" width="9.1796875" hidden="1" customWidth="1" outlineLevel="1"/>
    <col min="9" max="12" width="9.1796875" style="4" hidden="1" customWidth="1" outlineLevel="1"/>
    <col min="13" max="13" width="10.81640625" style="4" hidden="1" customWidth="1" outlineLevel="1"/>
    <col min="14" max="14" width="18.26953125" style="4" hidden="1" customWidth="1" outlineLevel="1"/>
    <col min="15" max="15" width="15.54296875" style="4" hidden="1" customWidth="1" outlineLevel="1"/>
    <col min="16" max="17" width="9.1796875" style="4" hidden="1" customWidth="1" outlineLevel="1"/>
    <col min="18" max="18" width="6.7265625" style="5" bestFit="1" customWidth="1" collapsed="1"/>
    <col min="19" max="19" width="9.1796875" style="5" hidden="1" customWidth="1" outlineLevel="1"/>
    <col min="20" max="20" width="22.54296875" style="4" customWidth="1" collapsed="1"/>
    <col min="21" max="21" width="8.81640625" style="22" bestFit="1" customWidth="1"/>
    <col min="22" max="22" width="10.1796875" style="22" bestFit="1" customWidth="1"/>
    <col min="23" max="23" width="9.26953125" style="22" bestFit="1" customWidth="1"/>
    <col min="24" max="24" width="9.26953125" style="23" bestFit="1" customWidth="1"/>
    <col min="25" max="26" width="4.26953125" style="5" bestFit="1" customWidth="1"/>
    <col min="27" max="27" width="3.7265625" style="5" customWidth="1"/>
    <col min="28" max="28" width="9.1796875" style="4" hidden="1" customWidth="1" outlineLevel="1"/>
    <col min="29" max="29" width="9.26953125" style="63" hidden="1" customWidth="1" outlineLevel="1"/>
    <col min="30" max="31" width="9.1796875" style="4" hidden="1" customWidth="1" outlineLevel="1"/>
    <col min="32" max="32" width="8.7265625" style="5" hidden="1" customWidth="1" outlineLevel="1"/>
    <col min="33" max="33" width="9.1796875" style="4" hidden="1" customWidth="1" outlineLevel="1"/>
    <col min="34" max="34" width="9.81640625" style="22" bestFit="1" customWidth="1" collapsed="1"/>
    <col min="35" max="35" width="11.1796875" style="5" hidden="1" customWidth="1" outlineLevel="1"/>
    <col min="36" max="37" width="9.1796875" style="5" hidden="1" customWidth="1" outlineLevel="1"/>
    <col min="38" max="46" width="7.54296875" style="5" hidden="1" customWidth="1" outlineLevel="1"/>
    <col min="47" max="47" width="9.1796875" style="4" collapsed="1"/>
    <col min="48" max="16384" width="9.1796875" style="4"/>
  </cols>
  <sheetData>
    <row r="1" spans="1:46" hidden="1" outlineLevel="1" x14ac:dyDescent="0.35">
      <c r="C1" s="4"/>
      <c r="D1" s="4"/>
      <c r="E1" s="4"/>
      <c r="F1" s="4"/>
      <c r="G1" s="4"/>
      <c r="H1" s="4"/>
      <c r="AL1" s="5" t="e" cm="1">
        <f t="array" ref="AL1">+TRANSPOSE(_xlfn.ANCHORARRAY(#REF!))</f>
        <v>#REF!</v>
      </c>
    </row>
    <row r="2" spans="1:46" hidden="1" outlineLevel="1" x14ac:dyDescent="0.35">
      <c r="B2" s="4">
        <f>_xlfn.CEILING.MATH(4%*COUNT(#REF!))</f>
        <v>0</v>
      </c>
      <c r="C2" s="4"/>
      <c r="D2" s="4"/>
      <c r="E2" s="4"/>
      <c r="F2" s="4"/>
      <c r="G2" s="4"/>
      <c r="H2" s="4"/>
      <c r="AL2" s="5" t="e" cm="1">
        <f t="array" ref="AL2">TRANSPOSE(_xlfn.ANCHORARRAY(#REF!))</f>
        <v>#REF!</v>
      </c>
    </row>
    <row r="3" spans="1:46" hidden="1" outlineLevel="1" x14ac:dyDescent="0.35">
      <c r="C3" s="4"/>
      <c r="D3" s="4"/>
      <c r="E3" s="4"/>
      <c r="F3" s="4"/>
      <c r="G3" s="4"/>
      <c r="H3" s="4"/>
    </row>
    <row r="4" spans="1:46" s="20" customFormat="1" ht="58" hidden="1" outlineLevel="1" x14ac:dyDescent="0.35">
      <c r="B4" s="128" t="s">
        <v>49</v>
      </c>
      <c r="C4" s="129"/>
      <c r="D4" s="129"/>
      <c r="E4" s="129"/>
      <c r="F4" s="129"/>
      <c r="G4" s="129"/>
      <c r="H4" s="129"/>
      <c r="I4" s="129" t="s">
        <v>50</v>
      </c>
      <c r="J4" s="129"/>
      <c r="K4" s="129"/>
      <c r="L4" s="129"/>
      <c r="M4" s="129"/>
      <c r="N4" s="129"/>
      <c r="O4" s="129"/>
      <c r="P4" s="129"/>
      <c r="Q4" s="129"/>
      <c r="R4" s="129" t="s">
        <v>51</v>
      </c>
      <c r="S4" s="129"/>
      <c r="T4" s="130" t="s">
        <v>52</v>
      </c>
      <c r="U4" s="129" t="s">
        <v>53</v>
      </c>
      <c r="V4" s="131" t="s">
        <v>60</v>
      </c>
      <c r="W4" s="131" t="s">
        <v>54</v>
      </c>
      <c r="X4" s="131" t="s">
        <v>37</v>
      </c>
      <c r="Y4" s="131" t="s">
        <v>35</v>
      </c>
      <c r="Z4" s="131" t="s">
        <v>36</v>
      </c>
      <c r="AA4" s="131"/>
      <c r="AB4" s="129" t="s">
        <v>56</v>
      </c>
      <c r="AC4" s="132" t="s">
        <v>34</v>
      </c>
      <c r="AD4" s="129" t="s">
        <v>61</v>
      </c>
      <c r="AE4" s="129" t="s">
        <v>62</v>
      </c>
      <c r="AF4" s="129" t="s">
        <v>63</v>
      </c>
      <c r="AG4" s="129" t="s">
        <v>64</v>
      </c>
      <c r="AH4" s="133" t="s">
        <v>65</v>
      </c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</row>
    <row r="5" spans="1:46" hidden="1" outlineLevel="1" x14ac:dyDescent="0.3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3"/>
      <c r="V5" s="15"/>
      <c r="W5" s="15"/>
      <c r="X5" s="15"/>
      <c r="Y5" s="15"/>
      <c r="Z5" s="15"/>
      <c r="AA5" s="15"/>
      <c r="AB5" s="13"/>
      <c r="AC5" s="64"/>
      <c r="AD5" s="13"/>
      <c r="AE5" s="13"/>
      <c r="AF5" s="13"/>
      <c r="AG5" s="13"/>
      <c r="AH5" s="64"/>
    </row>
    <row r="6" spans="1:46" ht="19.899999999999999" customHeight="1" collapsed="1" x14ac:dyDescent="0.45"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1" t="str">
        <f ca="1">"HAT Footy Tipping " &amp; YEAR(NOW()) &amp; " - Round " &amp; ThisRoundNum &amp; " Group Results"</f>
        <v>HAT Footy Tipping 2025 - Round 24 Group Results</v>
      </c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</row>
    <row r="7" spans="1:46" ht="30" x14ac:dyDescent="0.45">
      <c r="B7" s="68" t="s">
        <v>66</v>
      </c>
      <c r="C7" s="68">
        <f>INDEX(Groups[GroupID],MATCH($E$7,Groups[GroupName],0))</f>
        <v>25</v>
      </c>
      <c r="D7" s="68">
        <v>25</v>
      </c>
      <c r="E7" s="70" t="str" cm="1">
        <f t="array" ref="E7">INDEX(Groups!$B$2:$B$41,GroupResults!$D$7)</f>
        <v>Top Tippers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</row>
    <row r="8" spans="1:46" ht="19.5" x14ac:dyDescent="0.45">
      <c r="B8" s="68" t="s">
        <v>67</v>
      </c>
      <c r="C8" s="68">
        <f>MATCH(GroupID,zTippingResultsByGroup[GroupID],0)</f>
        <v>137</v>
      </c>
      <c r="D8" s="68"/>
      <c r="E8" s="68"/>
      <c r="F8" s="68"/>
      <c r="H8" s="68"/>
      <c r="I8" s="68"/>
      <c r="J8" s="68"/>
      <c r="K8" s="68">
        <f>MATCH(K$13,zTippingResultsByGroup[#Headers],0)</f>
        <v>3</v>
      </c>
      <c r="L8" s="68"/>
      <c r="M8" s="68"/>
      <c r="N8" s="68"/>
      <c r="O8" s="68"/>
      <c r="P8" s="68"/>
      <c r="Q8" s="68"/>
      <c r="R8" s="67"/>
      <c r="S8" s="67"/>
      <c r="T8" s="182"/>
      <c r="U8" s="182"/>
      <c r="V8" s="182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</row>
    <row r="9" spans="1:46" ht="19.5" x14ac:dyDescent="0.45">
      <c r="B9" s="68"/>
      <c r="C9" s="68"/>
      <c r="D9" s="68"/>
      <c r="E9" s="68"/>
      <c r="F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</row>
    <row r="10" spans="1:46" s="53" customFormat="1" ht="58" hidden="1" outlineLevel="1" x14ac:dyDescent="0.35">
      <c r="B10" s="68"/>
      <c r="C10" s="68"/>
      <c r="D10" s="68" t="s">
        <v>68</v>
      </c>
      <c r="E10" s="68"/>
      <c r="F10" s="68"/>
      <c r="H10" s="68"/>
      <c r="I10" s="68"/>
      <c r="J10" s="68"/>
      <c r="K10" s="68" t="s">
        <v>66</v>
      </c>
      <c r="L10" s="68"/>
      <c r="M10" s="68"/>
      <c r="N10" s="68" t="s">
        <v>69</v>
      </c>
      <c r="O10" s="68" t="s">
        <v>53</v>
      </c>
      <c r="P10" s="68"/>
      <c r="Q10" s="68"/>
      <c r="R10" s="68"/>
      <c r="S10" s="68"/>
      <c r="T10" s="68"/>
      <c r="U10" s="68" t="s">
        <v>70</v>
      </c>
      <c r="V10" s="68" t="s">
        <v>71</v>
      </c>
      <c r="W10" s="68" t="s">
        <v>72</v>
      </c>
      <c r="X10" s="68" t="s">
        <v>73</v>
      </c>
      <c r="Y10" s="68" t="s">
        <v>35</v>
      </c>
      <c r="Z10" s="68" t="s">
        <v>36</v>
      </c>
      <c r="AA10" s="68" t="s">
        <v>37</v>
      </c>
      <c r="AB10" s="68" t="s">
        <v>74</v>
      </c>
      <c r="AC10" s="68"/>
      <c r="AD10" s="68"/>
      <c r="AE10" s="68"/>
      <c r="AF10" s="68"/>
      <c r="AG10" s="68"/>
      <c r="AH10" s="68" t="s">
        <v>75</v>
      </c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</row>
    <row r="11" spans="1:46" ht="15.5" hidden="1" outlineLevel="1" x14ac:dyDescent="0.35">
      <c r="B11" s="68">
        <f>MATCH(B$13,zTippingResultsByGroup[#Headers],0)</f>
        <v>6</v>
      </c>
      <c r="C11" s="53"/>
      <c r="D11" s="68">
        <f>MATCH(D$10,zTippingResultsByGroup[#Headers],0)</f>
        <v>23</v>
      </c>
      <c r="E11" s="68"/>
      <c r="F11" s="68"/>
      <c r="G11" s="68"/>
      <c r="H11" s="68"/>
      <c r="I11" s="68"/>
      <c r="J11" s="68"/>
      <c r="K11" s="68">
        <f>MATCH(K$10,zTippingResultsByGroup[#Headers],0)</f>
        <v>3</v>
      </c>
      <c r="L11" s="68"/>
      <c r="M11" s="68"/>
      <c r="N11" s="68">
        <f>MATCH(N$10,zTippingResultsByGroup[#Headers],0)</f>
        <v>7</v>
      </c>
      <c r="O11" s="68">
        <f>MATCH(O$10,zTippingResultsByGroup[#Headers],0)</f>
        <v>8</v>
      </c>
      <c r="P11" s="53"/>
      <c r="Q11" s="53"/>
      <c r="T11" s="66"/>
      <c r="U11" s="68">
        <f>MATCH(U$10,zTippingResultsByGroup[#Headers],0)</f>
        <v>27</v>
      </c>
      <c r="V11" s="68">
        <f>MATCH(V$10,zTippingResultsByGroup[#Headers],0)</f>
        <v>10</v>
      </c>
      <c r="W11" s="68">
        <f>MATCH(W$10,zTippingResultsByGroup[#Headers],0)</f>
        <v>11</v>
      </c>
      <c r="X11" s="68">
        <f>MATCH(X$10,zTippingResultsByGroup[#Headers],0)</f>
        <v>12</v>
      </c>
      <c r="Y11" s="68">
        <f>MATCH(Y$10,zTippingResultsByGroup[#Headers],0)</f>
        <v>13</v>
      </c>
      <c r="Z11" s="68">
        <f>MATCH(Z$10,zTippingResultsByGroup[#Headers],0)</f>
        <v>14</v>
      </c>
      <c r="AA11" s="68">
        <f>MATCH(AA$10,zTippingResultsByGroup[#Headers],0)</f>
        <v>16</v>
      </c>
      <c r="AB11" s="68">
        <f>MATCH(AB$10,zTippingResultsByGroup[#Headers],0)</f>
        <v>18</v>
      </c>
      <c r="AF11" s="4"/>
      <c r="AH11" s="68">
        <f>MATCH(AH$10,zTippingResultsByGroup[#Headers],0)</f>
        <v>24</v>
      </c>
    </row>
    <row r="12" spans="1:46" hidden="1" outlineLevel="1" x14ac:dyDescent="0.35">
      <c r="B12" s="68"/>
      <c r="C12" s="69"/>
      <c r="D12" s="69"/>
      <c r="E12" s="69"/>
      <c r="F12" s="69"/>
      <c r="G12" s="69"/>
      <c r="H12" s="69"/>
      <c r="I12" s="68"/>
      <c r="J12" s="68"/>
      <c r="K12" s="68"/>
      <c r="L12" s="68"/>
      <c r="M12" s="68"/>
      <c r="N12" s="68"/>
      <c r="O12" s="68"/>
      <c r="P12" s="68"/>
      <c r="Q12" s="68"/>
      <c r="R12" s="13"/>
      <c r="S12" s="13"/>
      <c r="T12" s="14"/>
      <c r="U12" s="13"/>
      <c r="V12" s="15"/>
      <c r="W12" s="15"/>
      <c r="X12" s="15"/>
      <c r="Y12" s="15"/>
      <c r="Z12" s="15"/>
      <c r="AA12" s="15"/>
      <c r="AB12" s="13"/>
      <c r="AC12" s="64"/>
      <c r="AD12" s="13"/>
      <c r="AE12" s="13"/>
      <c r="AF12" s="13"/>
      <c r="AG12" s="13"/>
      <c r="AH12" s="64"/>
    </row>
    <row r="13" spans="1:46" s="7" customFormat="1" ht="52.5" collapsed="1" x14ac:dyDescent="0.35">
      <c r="B13" s="6" t="s">
        <v>57</v>
      </c>
      <c r="C13" s="6" t="s">
        <v>20</v>
      </c>
      <c r="D13" s="6" t="s">
        <v>68</v>
      </c>
      <c r="E13" s="6" t="s">
        <v>24</v>
      </c>
      <c r="F13" s="6" t="s">
        <v>25</v>
      </c>
      <c r="G13" s="6" t="s">
        <v>26</v>
      </c>
      <c r="H13" s="6" t="s">
        <v>27</v>
      </c>
      <c r="I13" s="6" t="s">
        <v>29</v>
      </c>
      <c r="J13" s="6" t="s">
        <v>76</v>
      </c>
      <c r="K13" s="6" t="s">
        <v>66</v>
      </c>
      <c r="L13" s="6" t="s">
        <v>77</v>
      </c>
      <c r="M13" s="6" t="s">
        <v>78</v>
      </c>
      <c r="N13" s="6" t="s">
        <v>69</v>
      </c>
      <c r="O13" s="6" t="s">
        <v>53</v>
      </c>
      <c r="P13" s="6"/>
      <c r="Q13" s="6"/>
      <c r="R13" s="118" t="s">
        <v>0</v>
      </c>
      <c r="S13" s="119" t="s">
        <v>78</v>
      </c>
      <c r="T13" s="120" t="s">
        <v>30</v>
      </c>
      <c r="U13" s="121" t="s">
        <v>31</v>
      </c>
      <c r="V13" s="121" t="s">
        <v>32</v>
      </c>
      <c r="W13" s="121" t="s">
        <v>33</v>
      </c>
      <c r="X13" s="122" t="s">
        <v>34</v>
      </c>
      <c r="Y13" s="123" t="s">
        <v>35</v>
      </c>
      <c r="Z13" s="123" t="s">
        <v>36</v>
      </c>
      <c r="AA13" s="123" t="s">
        <v>37</v>
      </c>
      <c r="AB13" s="120" t="s">
        <v>39</v>
      </c>
      <c r="AC13" s="125" t="s">
        <v>40</v>
      </c>
      <c r="AD13" s="120" t="s">
        <v>41</v>
      </c>
      <c r="AE13" s="120" t="s">
        <v>42</v>
      </c>
      <c r="AF13" s="119" t="s">
        <v>43</v>
      </c>
      <c r="AG13" s="120" t="s">
        <v>44</v>
      </c>
      <c r="AH13" s="165" t="s">
        <v>45</v>
      </c>
      <c r="AI13" s="119" t="s">
        <v>46</v>
      </c>
      <c r="AJ13" s="119" t="s">
        <v>47</v>
      </c>
      <c r="AK13" s="119" t="s">
        <v>48</v>
      </c>
      <c r="AL13" s="119" t="e" cm="1">
        <f t="array" ref="AL13">TRANSPOSE(#REF!)</f>
        <v>#REF!</v>
      </c>
      <c r="AM13" s="119"/>
      <c r="AN13" s="119"/>
      <c r="AO13" s="119"/>
      <c r="AP13" s="119"/>
      <c r="AQ13" s="119"/>
      <c r="AR13" s="119"/>
      <c r="AS13" s="119"/>
      <c r="AT13" s="127"/>
    </row>
    <row r="14" spans="1:46" x14ac:dyDescent="0.35">
      <c r="A14" s="4" cm="1">
        <f t="array" ref="A14:A171">_xlfn.SEQUENCE(COUNT(zTippingResultsByGroup[TipperID]))</f>
        <v>1</v>
      </c>
      <c r="B14" s="8" cm="1">
        <f t="array" ref="B14">INDEX(zTippingResultsByGroup[],$J14,B$11)</f>
        <v>78</v>
      </c>
      <c r="C14" s="8" t="b">
        <v>1</v>
      </c>
      <c r="D14" s="8" t="b" cm="1">
        <f t="array" ref="D14">INDEX(zTippingResultsByGroup[],$J14,D$11)&lt;&gt;0</f>
        <v>1</v>
      </c>
      <c r="E14" s="8"/>
      <c r="F14" s="8"/>
      <c r="G14" s="8">
        <v>1</v>
      </c>
      <c r="H14" s="8" t="b">
        <v>1</v>
      </c>
      <c r="I14" s="8">
        <v>1</v>
      </c>
      <c r="J14" s="8">
        <f>FirstRow</f>
        <v>137</v>
      </c>
      <c r="K14" s="8" cm="1">
        <f t="array" ref="K14">INDEX(zTippingResultsByGroup[],$J14,K$11)</f>
        <v>25</v>
      </c>
      <c r="L14" s="8" t="b">
        <f t="shared" ref="L14:L45" si="0">IFERROR($K14=GroupID,FALSE)</f>
        <v>1</v>
      </c>
      <c r="M14" s="8">
        <f>_xlfn.XLOOKUP($B14,Results!$A$11:$A$178,Results!$N$11:$N$178,,0)</f>
        <v>1</v>
      </c>
      <c r="N14" s="8" t="str" cm="1">
        <f t="array" ref="N14">IF($L14,INDEX(zTippingResultsByGroup[],$J14,N$11),"")</f>
        <v>Rhys</v>
      </c>
      <c r="O14" s="8" t="str" cm="1">
        <f t="array" ref="O14">IF($L14,INDEX(zTippingResultsByGroup[],$J14,O$11),"")</f>
        <v>Browning</v>
      </c>
      <c r="P14" s="8"/>
      <c r="Q14" s="8"/>
      <c r="R14" s="19">
        <f t="shared" ref="R14:R45" si="1">IF($L14,IF(ISNUMBER(I14),IF(W14&lt;&gt;W13,I14,R13),""),"")</f>
        <v>1</v>
      </c>
      <c r="S14" s="97" cm="1">
        <f t="array" ref="S14:S63">IF($L$14:$L$63,$M$14:$M$63,"")</f>
        <v>1</v>
      </c>
      <c r="T14" s="8" t="str">
        <f>IF($L14,$N14&amp;" "&amp;$O14,"")</f>
        <v>Rhys Browning</v>
      </c>
      <c r="U14" s="17" cm="1">
        <f t="array" ref="U14">IF($L14,INDEX(zTippingResultsByGroup[],$J14,U$11),"")</f>
        <v>8</v>
      </c>
      <c r="V14" s="17" cm="1">
        <f t="array" ref="V14">IF($L14,INDEX(zTippingResultsByGroup[],$J14,V$11),"")</f>
        <v>9</v>
      </c>
      <c r="W14" s="17" cm="1">
        <f t="array" ref="W14">IF($L14,INDEX(zTippingResultsByGroup[],$J14,W$11),"")</f>
        <v>166</v>
      </c>
      <c r="X14" s="26" cm="1">
        <f t="array" ref="X14">IF($L14,INDEX(zTippingResultsByGroup[],$J14,X$11),"")</f>
        <v>0.75845410628019327</v>
      </c>
      <c r="Y14" s="17" t="str" cm="1">
        <f t="array" ref="Y14">LEFT(IF($L14,INDEX(zTippingResultsByGroup[],$J14,Y$11),""),1)</f>
        <v>M</v>
      </c>
      <c r="Z14" s="17" t="str" cm="1">
        <f t="array" ref="Z14">LEFT(IF($L14,INDEX(zTippingResultsByGroup[],$J14,Z$11),""),1)</f>
        <v>S</v>
      </c>
      <c r="AA14" s="17" t="str" cm="1">
        <f t="array" ref="AA14">LEFT(IF($L14,INDEX(zTippingResultsByGroup[],$J14,AA$11),""),1)</f>
        <v>T</v>
      </c>
      <c r="AB14" s="10" t="b" cm="1">
        <f t="array" ref="AB14">IF($L14,INDEX(zTippingResultsByGroup[],$J14,AB$11),"")</f>
        <v>1</v>
      </c>
      <c r="AC14" s="10" t="e" cm="1">
        <f t="array" aca="1" ref="AC14" ca="1">IF(_xlfn.ANCHORARRAY($AB$14)*(_xlfn.ANCHORARRAY($U$14)=OFFSET(#REF!,0,0,1)),_xlfn.XLOOKUP(_xlfn.ANCHORARRAY($B$14),#REF!,#REF!,,0),"")</f>
        <v>#REF!</v>
      </c>
      <c r="AD14" s="10" t="b" cm="1">
        <f t="array" ref="AD14">NOT(ISNUMBER(_xlfn.XMATCH(_xlfn.ANCHORARRAY($B$14),#REF!,0)))</f>
        <v>1</v>
      </c>
      <c r="AE14" s="10" t="e" cm="1">
        <f t="array" ref="AE14">IF(VALUE(#REF!)=#REF!,ISNUMBER(_xlfn.ANCHORARRAY($I$14)),ISNUMBER(_xlfn.XMATCH(_xlfn.ANCHORARRAY($B$14),#REF!,0)))</f>
        <v>#REF!</v>
      </c>
      <c r="AF14" s="11" t="e" cm="1">
        <f t="array" ref="AF14">IF(IF(_xlfn.ANCHORARRAY(AD14)*_xlfn.ANCHORARRAY(AE14),_xlfn.XLOOKUP(_xlfn.ANCHORARRAY($B$14),#REF!,#REF!,,0),"")=0,"",IF(_xlfn.ANCHORARRAY(AD14)*_xlfn.ANCHORARRAY(AE14),_xlfn.XLOOKUP(_xlfn.ANCHORARRAY($B$14),#REF!,#REF!,,0),""))</f>
        <v>#REF!</v>
      </c>
      <c r="AG14" s="166" t="b">
        <f t="shared" ref="AG14:AG45" si="2">ISNUMBER(_xlfn.XMATCH(AF14,$AL$1:$AT$1,0))</f>
        <v>0</v>
      </c>
      <c r="AH14" s="167" cm="1">
        <f t="array" ref="AH14">IF($L14,INDEX(zTippingResultsByGroup[],$J14,AH$11),"")</f>
        <v>130</v>
      </c>
      <c r="AI14" s="11" t="e" cm="1">
        <f t="array" ref="AI14">IF(_xlfn.XLOOKUP(_xlfn.ANCHORARRAY(B14),#REF!,#REF!)=0,"",_xlfn.XLOOKUP(_xlfn.ANCHORARRAY(B14),#REF!,#REF!))</f>
        <v>#REF!</v>
      </c>
      <c r="AJ14" s="11" t="b">
        <f t="shared" ref="AJ14:AJ45" si="3">ISNUMBER(_xlfn.XMATCH(AI14,$AL14:$AT14,0))</f>
        <v>0</v>
      </c>
      <c r="AK14" s="11" t="b">
        <f t="shared" ref="AK14:AK45" si="4">ISNUMBER(_xlfn.XMATCH($AI14,$AL$1:$AT$1,0))</f>
        <v>0</v>
      </c>
      <c r="AL14" s="11"/>
      <c r="AM14" s="11"/>
      <c r="AN14" s="11"/>
      <c r="AO14" s="11"/>
      <c r="AP14" s="11"/>
      <c r="AQ14" s="11"/>
      <c r="AR14" s="11"/>
      <c r="AS14" s="11"/>
      <c r="AT14" s="18"/>
    </row>
    <row r="15" spans="1:46" x14ac:dyDescent="0.35">
      <c r="A15" s="4">
        <v>2</v>
      </c>
      <c r="B15" s="8" cm="1">
        <f t="array" ref="B15">INDEX(zTippingResultsByGroup[],$J15,B$11)</f>
        <v>166</v>
      </c>
      <c r="C15" s="8" t="b">
        <v>1</v>
      </c>
      <c r="D15" s="8" t="b" cm="1">
        <f t="array" ref="D15">INDEX(zTippingResultsByGroup[],$J15,D$11)&lt;&gt;0</f>
        <v>1</v>
      </c>
      <c r="E15" s="8"/>
      <c r="F15" s="8"/>
      <c r="G15" s="8">
        <f t="shared" ref="G15:G63" si="5">IF($R14=$R15,MOD(G14,5)+1,1)</f>
        <v>1</v>
      </c>
      <c r="H15" s="8" t="b">
        <f>IF($L15,IF(OR(R14&lt;&gt;R15,G15&gt;5,G15&lt;G14),NOT(H14),H14),FALSE)</f>
        <v>0</v>
      </c>
      <c r="I15" s="8">
        <v>2</v>
      </c>
      <c r="J15" s="8">
        <f>+J14+1</f>
        <v>138</v>
      </c>
      <c r="K15" s="8" cm="1">
        <f t="array" ref="K15">INDEX(zTippingResultsByGroup[],$J15,K$11)</f>
        <v>25</v>
      </c>
      <c r="L15" s="8" t="b">
        <f t="shared" si="0"/>
        <v>1</v>
      </c>
      <c r="M15" s="8">
        <f>_xlfn.XLOOKUP($B15,Results!$A$11:$A$178,Results!$N$11:$N$178,,0)</f>
        <v>2</v>
      </c>
      <c r="N15" s="8" t="str" cm="1">
        <f t="array" ref="N15">IF($L15,INDEX(zTippingResultsByGroup[],$J15,N$11),"")</f>
        <v>Jarad</v>
      </c>
      <c r="O15" s="8" t="str" cm="1">
        <f t="array" ref="O15">IF($L15,INDEX(zTippingResultsByGroup[],$J15,O$11),"")</f>
        <v>Hughes</v>
      </c>
      <c r="P15" s="8"/>
      <c r="Q15" s="8"/>
      <c r="R15" s="19">
        <f t="shared" si="1"/>
        <v>2</v>
      </c>
      <c r="S15" s="12">
        <v>2</v>
      </c>
      <c r="T15" s="8" t="str">
        <f t="shared" ref="T15:T78" si="6">IF($L15,$N15&amp;" "&amp;$O15,"")</f>
        <v>Jarad Hughes</v>
      </c>
      <c r="U15" s="17" cm="1">
        <f t="array" ref="U15">IF($L15,INDEX(zTippingResultsByGroup[],$J15,U$11),"")</f>
        <v>8</v>
      </c>
      <c r="V15" s="17" cm="1">
        <f t="array" ref="V15">IF($L15,INDEX(zTippingResultsByGroup[],$J15,V$11),"")</f>
        <v>9</v>
      </c>
      <c r="W15" s="17" cm="1">
        <f t="array" ref="W15">IF($L15,INDEX(zTippingResultsByGroup[],$J15,W$11),"")</f>
        <v>164</v>
      </c>
      <c r="X15" s="26" cm="1">
        <f t="array" ref="X15">IF($L15,INDEX(zTippingResultsByGroup[],$J15,X$11),"")</f>
        <v>0.74879227053140096</v>
      </c>
      <c r="Y15" s="12" t="str" cm="1">
        <f t="array" ref="Y15">LEFT(IF($L15,INDEX(zTippingResultsByGroup[],$J15,Y$11),""),1)</f>
        <v>M</v>
      </c>
      <c r="Z15" s="12" t="str" cm="1">
        <f t="array" ref="Z15">LEFT(IF($L15,INDEX(zTippingResultsByGroup[],$J15,Z$11),""),1)</f>
        <v>S</v>
      </c>
      <c r="AA15" s="12" t="str" cm="1">
        <f t="array" ref="AA15">LEFT(IF($L15,INDEX(zTippingResultsByGroup[],$J15,AA$11),""),1)</f>
        <v>T</v>
      </c>
      <c r="AB15" s="8" t="b" cm="1">
        <f t="array" ref="AB15">IF($L15,INDEX(zTippingResultsByGroup[],$J15,AB$11),"")</f>
        <v>1</v>
      </c>
      <c r="AC15" s="10"/>
      <c r="AD15" s="8"/>
      <c r="AE15" s="10"/>
      <c r="AF15" s="11"/>
      <c r="AG15" s="166" t="b">
        <f t="shared" si="2"/>
        <v>1</v>
      </c>
      <c r="AH15" s="167" cm="1">
        <f t="array" ref="AH15">IF($L15,INDEX(zTippingResultsByGroup[],$J15,AH$11),"")</f>
        <v>134</v>
      </c>
      <c r="AI15" s="11"/>
      <c r="AJ15" s="11" t="b">
        <f t="shared" si="3"/>
        <v>1</v>
      </c>
      <c r="AK15" s="11" t="b">
        <f t="shared" si="4"/>
        <v>1</v>
      </c>
      <c r="AL15" s="11"/>
      <c r="AM15" s="11"/>
      <c r="AN15" s="11"/>
      <c r="AO15" s="11"/>
      <c r="AP15" s="11"/>
      <c r="AQ15" s="11"/>
      <c r="AR15" s="11"/>
      <c r="AS15" s="11"/>
      <c r="AT15" s="18"/>
    </row>
    <row r="16" spans="1:46" x14ac:dyDescent="0.35">
      <c r="A16" s="4">
        <v>3</v>
      </c>
      <c r="B16" s="8" cm="1">
        <f t="array" ref="B16">INDEX(zTippingResultsByGroup[],$J16,B$11)</f>
        <v>21</v>
      </c>
      <c r="C16" s="8" t="b">
        <v>1</v>
      </c>
      <c r="D16" s="8" t="b" cm="1">
        <f t="array" ref="D16">INDEX(zTippingResultsByGroup[],$J16,D$11)&lt;&gt;0</f>
        <v>1</v>
      </c>
      <c r="E16" s="8"/>
      <c r="F16" s="8"/>
      <c r="G16" s="8">
        <f t="shared" si="5"/>
        <v>2</v>
      </c>
      <c r="H16" s="8" t="b">
        <f t="shared" ref="H16:H63" si="7">IF($L16,IF(OR(R15&lt;&gt;R16,G16&gt;5,G16&lt;G15),NOT(H15),H15),FALSE)</f>
        <v>0</v>
      </c>
      <c r="I16" s="8">
        <v>3</v>
      </c>
      <c r="J16" s="8">
        <f t="shared" ref="J16:J63" si="8">+J15+1</f>
        <v>139</v>
      </c>
      <c r="K16" s="8" cm="1">
        <f t="array" ref="K16">INDEX(zTippingResultsByGroup[],$J16,K$11)</f>
        <v>25</v>
      </c>
      <c r="L16" s="8" t="b">
        <f t="shared" si="0"/>
        <v>1</v>
      </c>
      <c r="M16" s="8">
        <f>_xlfn.XLOOKUP($B16,Results!$A$11:$A$178,Results!$N$11:$N$178,,0)</f>
        <v>2</v>
      </c>
      <c r="N16" s="8" t="str" cm="1">
        <f t="array" ref="N16">IF($L16,INDEX(zTippingResultsByGroup[],$J16,N$11),"")</f>
        <v>Lindsay</v>
      </c>
      <c r="O16" s="8" t="str" cm="1">
        <f t="array" ref="O16">IF($L16,INDEX(zTippingResultsByGroup[],$J16,O$11),"")</f>
        <v>Garwood</v>
      </c>
      <c r="P16" s="8"/>
      <c r="Q16" s="8"/>
      <c r="R16" s="19">
        <f t="shared" si="1"/>
        <v>2</v>
      </c>
      <c r="S16" s="12">
        <v>2</v>
      </c>
      <c r="T16" s="8" t="str">
        <f t="shared" si="6"/>
        <v>Lindsay Garwood</v>
      </c>
      <c r="U16" s="17" cm="1">
        <f t="array" ref="U16">IF($L16,INDEX(zTippingResultsByGroup[],$J16,U$11),"")</f>
        <v>9</v>
      </c>
      <c r="V16" s="17" cm="1">
        <f t="array" ref="V16">IF($L16,INDEX(zTippingResultsByGroup[],$J16,V$11),"")</f>
        <v>9</v>
      </c>
      <c r="W16" s="17" cm="1">
        <f t="array" ref="W16">IF($L16,INDEX(zTippingResultsByGroup[],$J16,W$11),"")</f>
        <v>164</v>
      </c>
      <c r="X16" s="26" cm="1">
        <f t="array" ref="X16">IF($L16,INDEX(zTippingResultsByGroup[],$J16,X$11),"")</f>
        <v>0.74879227053140096</v>
      </c>
      <c r="Y16" s="12" t="str" cm="1">
        <f t="array" ref="Y16">LEFT(IF($L16,INDEX(zTippingResultsByGroup[],$J16,Y$11),""),1)</f>
        <v>M</v>
      </c>
      <c r="Z16" s="12" t="str" cm="1">
        <f t="array" ref="Z16">LEFT(IF($L16,INDEX(zTippingResultsByGroup[],$J16,Z$11),""),1)</f>
        <v>N</v>
      </c>
      <c r="AA16" s="12" t="str" cm="1">
        <f t="array" ref="AA16">LEFT(IF($L16,INDEX(zTippingResultsByGroup[],$J16,AA$11),""),1)</f>
        <v>F</v>
      </c>
      <c r="AB16" s="8" t="b" cm="1">
        <f t="array" ref="AB16">IF($L16,INDEX(zTippingResultsByGroup[],$J16,AB$11),"")</f>
        <v>1</v>
      </c>
      <c r="AC16" s="10"/>
      <c r="AD16" s="8"/>
      <c r="AE16" s="10"/>
      <c r="AF16" s="11"/>
      <c r="AG16" s="166" t="b">
        <f t="shared" si="2"/>
        <v>1</v>
      </c>
      <c r="AH16" s="167" cm="1">
        <f t="array" ref="AH16">IF($L16,INDEX(zTippingResultsByGroup[],$J16,AH$11),"")</f>
        <v>133</v>
      </c>
      <c r="AI16" s="11"/>
      <c r="AJ16" s="11" t="b">
        <f t="shared" si="3"/>
        <v>1</v>
      </c>
      <c r="AK16" s="11" t="b">
        <f t="shared" si="4"/>
        <v>1</v>
      </c>
      <c r="AL16" s="11"/>
      <c r="AM16" s="11"/>
      <c r="AN16" s="11"/>
      <c r="AO16" s="11"/>
      <c r="AP16" s="11"/>
      <c r="AQ16" s="11"/>
      <c r="AR16" s="11"/>
      <c r="AS16" s="11"/>
      <c r="AT16" s="18"/>
    </row>
    <row r="17" spans="1:46" s="9" customFormat="1" x14ac:dyDescent="0.35">
      <c r="A17" s="9">
        <v>4</v>
      </c>
      <c r="B17" s="8" cm="1">
        <f t="array" ref="B17">INDEX(zTippingResultsByGroup[],$J17,B$11)</f>
        <v>131</v>
      </c>
      <c r="C17" s="8" t="b">
        <v>1</v>
      </c>
      <c r="D17" s="8" t="b" cm="1">
        <f t="array" ref="D17">INDEX(zTippingResultsByGroup[],$J17,D$11)&lt;&gt;0</f>
        <v>1</v>
      </c>
      <c r="E17" s="8"/>
      <c r="F17" s="8"/>
      <c r="G17" s="8">
        <f t="shared" si="5"/>
        <v>1</v>
      </c>
      <c r="H17" s="8" t="b">
        <f t="shared" si="7"/>
        <v>1</v>
      </c>
      <c r="I17" s="8">
        <v>4</v>
      </c>
      <c r="J17" s="8">
        <f t="shared" si="8"/>
        <v>140</v>
      </c>
      <c r="K17" s="8" cm="1">
        <f t="array" ref="K17">INDEX(zTippingResultsByGroup[],$J17,K$11)</f>
        <v>25</v>
      </c>
      <c r="L17" s="8" t="b">
        <f t="shared" si="0"/>
        <v>1</v>
      </c>
      <c r="M17" s="8">
        <f>_xlfn.XLOOKUP($B17,Results!$A$11:$A$178,Results!$N$11:$N$178,,0)</f>
        <v>4</v>
      </c>
      <c r="N17" s="8" t="str" cm="1">
        <f t="array" ref="N17">IF($L17,INDEX(zTippingResultsByGroup[],$J17,N$11),"")</f>
        <v>Nick</v>
      </c>
      <c r="O17" s="8" t="str" cm="1">
        <f t="array" ref="O17">IF($L17,INDEX(zTippingResultsByGroup[],$J17,O$11),"")</f>
        <v>Holland</v>
      </c>
      <c r="P17" s="8"/>
      <c r="Q17" s="8"/>
      <c r="R17" s="19">
        <f t="shared" si="1"/>
        <v>4</v>
      </c>
      <c r="S17" s="12">
        <v>4</v>
      </c>
      <c r="T17" s="8" t="str">
        <f t="shared" si="6"/>
        <v>Nick Holland</v>
      </c>
      <c r="U17" s="17" cm="1">
        <f t="array" ref="U17">IF($L17,INDEX(zTippingResultsByGroup[],$J17,U$11),"")</f>
        <v>8</v>
      </c>
      <c r="V17" s="17" cm="1">
        <f t="array" ref="V17">IF($L17,INDEX(zTippingResultsByGroup[],$J17,V$11),"")</f>
        <v>9</v>
      </c>
      <c r="W17" s="17" cm="1">
        <f t="array" ref="W17">IF($L17,INDEX(zTippingResultsByGroup[],$J17,W$11),"")</f>
        <v>163</v>
      </c>
      <c r="X17" s="26" cm="1">
        <f t="array" ref="X17">IF($L17,INDEX(zTippingResultsByGroup[],$J17,X$11),"")</f>
        <v>0.7439613526570048</v>
      </c>
      <c r="Y17" s="12" t="str" cm="1">
        <f t="array" ref="Y17">LEFT(IF($L17,INDEX(zTippingResultsByGroup[],$J17,Y$11),""),1)</f>
        <v>M</v>
      </c>
      <c r="Z17" s="12" t="str" cm="1">
        <f t="array" ref="Z17">LEFT(IF($L17,INDEX(zTippingResultsByGroup[],$J17,Z$11),""),1)</f>
        <v>N</v>
      </c>
      <c r="AA17" s="12" t="str" cm="1">
        <f t="array" ref="AA17">LEFT(IF($L17,INDEX(zTippingResultsByGroup[],$J17,AA$11),""),1)</f>
        <v>T</v>
      </c>
      <c r="AB17" s="8" t="b" cm="1">
        <f t="array" ref="AB17">IF($L17,INDEX(zTippingResultsByGroup[],$J17,AB$11),"")</f>
        <v>1</v>
      </c>
      <c r="AC17" s="10"/>
      <c r="AD17" s="8"/>
      <c r="AE17" s="10"/>
      <c r="AF17" s="11"/>
      <c r="AG17" s="166" t="b">
        <f t="shared" si="2"/>
        <v>1</v>
      </c>
      <c r="AH17" s="167" cm="1">
        <f t="array" ref="AH17">IF($L17,INDEX(zTippingResultsByGroup[],$J17,AH$11),"")</f>
        <v>142</v>
      </c>
      <c r="AI17" s="11"/>
      <c r="AJ17" s="11" t="b">
        <f t="shared" si="3"/>
        <v>1</v>
      </c>
      <c r="AK17" s="11" t="b">
        <f t="shared" si="4"/>
        <v>1</v>
      </c>
      <c r="AL17" s="11"/>
      <c r="AM17" s="11"/>
      <c r="AN17" s="11"/>
      <c r="AO17" s="11"/>
      <c r="AP17" s="11"/>
      <c r="AQ17" s="11"/>
      <c r="AR17" s="11"/>
      <c r="AS17" s="11"/>
      <c r="AT17" s="18"/>
    </row>
    <row r="18" spans="1:46" x14ac:dyDescent="0.35">
      <c r="A18" s="4">
        <v>5</v>
      </c>
      <c r="B18" s="8" cm="1">
        <f t="array" ref="B18">INDEX(zTippingResultsByGroup[],$J18,B$11)</f>
        <v>1480</v>
      </c>
      <c r="C18" s="8" t="b">
        <v>1</v>
      </c>
      <c r="D18" s="8" t="b" cm="1">
        <f t="array" ref="D18">INDEX(zTippingResultsByGroup[],$J18,D$11)&lt;&gt;0</f>
        <v>1</v>
      </c>
      <c r="E18" s="8"/>
      <c r="F18" s="8"/>
      <c r="G18" s="8">
        <f t="shared" si="5"/>
        <v>2</v>
      </c>
      <c r="H18" s="8" t="b">
        <f t="shared" si="7"/>
        <v>1</v>
      </c>
      <c r="I18" s="8">
        <v>5</v>
      </c>
      <c r="J18" s="8">
        <f t="shared" si="8"/>
        <v>141</v>
      </c>
      <c r="K18" s="8" cm="1">
        <f t="array" ref="K18">INDEX(zTippingResultsByGroup[],$J18,K$11)</f>
        <v>25</v>
      </c>
      <c r="L18" s="8" t="b">
        <f t="shared" si="0"/>
        <v>1</v>
      </c>
      <c r="M18" s="8">
        <f>_xlfn.XLOOKUP($B18,Results!$A$11:$A$178,Results!$N$11:$N$178,,0)</f>
        <v>4</v>
      </c>
      <c r="N18" s="8" t="str" cm="1">
        <f t="array" ref="N18">IF($L18,INDEX(zTippingResultsByGroup[],$J18,N$11),"")</f>
        <v>Greg</v>
      </c>
      <c r="O18" s="8" t="str" cm="1">
        <f t="array" ref="O18">IF($L18,INDEX(zTippingResultsByGroup[],$J18,O$11),"")</f>
        <v>Smart</v>
      </c>
      <c r="P18" s="8"/>
      <c r="Q18" s="8"/>
      <c r="R18" s="19">
        <f t="shared" si="1"/>
        <v>4</v>
      </c>
      <c r="S18" s="12">
        <v>4</v>
      </c>
      <c r="T18" s="8" t="str">
        <f t="shared" si="6"/>
        <v>Greg Smart</v>
      </c>
      <c r="U18" s="17" cm="1">
        <f t="array" ref="U18">IF($L18,INDEX(zTippingResultsByGroup[],$J18,U$11),"")</f>
        <v>8</v>
      </c>
      <c r="V18" s="17" cm="1">
        <f t="array" ref="V18">IF($L18,INDEX(zTippingResultsByGroup[],$J18,V$11),"")</f>
        <v>8</v>
      </c>
      <c r="W18" s="17" cm="1">
        <f t="array" ref="W18">IF($L18,INDEX(zTippingResultsByGroup[],$J18,W$11),"")</f>
        <v>163</v>
      </c>
      <c r="X18" s="26" cm="1">
        <f t="array" ref="X18">IF($L18,INDEX(zTippingResultsByGroup[],$J18,X$11),"")</f>
        <v>0.74879227053140096</v>
      </c>
      <c r="Y18" s="12" t="str" cm="1">
        <f t="array" ref="Y18">LEFT(IF($L18,INDEX(zTippingResultsByGroup[],$J18,Y$11),""),1)</f>
        <v>M</v>
      </c>
      <c r="Z18" s="12" t="str" cm="1">
        <f t="array" ref="Z18">LEFT(IF($L18,INDEX(zTippingResultsByGroup[],$J18,Z$11),""),1)</f>
        <v>N</v>
      </c>
      <c r="AA18" s="12" t="str" cm="1">
        <f t="array" ref="AA18">LEFT(IF($L18,INDEX(zTippingResultsByGroup[],$J18,AA$11),""),1)</f>
        <v>F</v>
      </c>
      <c r="AB18" s="8" t="b" cm="1">
        <f t="array" ref="AB18">IF($L18,INDEX(zTippingResultsByGroup[],$J18,AB$11),"")</f>
        <v>1</v>
      </c>
      <c r="AC18" s="10"/>
      <c r="AD18" s="8"/>
      <c r="AE18" s="10"/>
      <c r="AF18" s="11"/>
      <c r="AG18" s="166" t="b">
        <f t="shared" si="2"/>
        <v>1</v>
      </c>
      <c r="AH18" s="167" cm="1">
        <f t="array" ref="AH18">IF($L18,INDEX(zTippingResultsByGroup[],$J18,AH$11),"")</f>
        <v>130</v>
      </c>
      <c r="AI18" s="11"/>
      <c r="AJ18" s="11" t="b">
        <f t="shared" si="3"/>
        <v>1</v>
      </c>
      <c r="AK18" s="11" t="b">
        <f t="shared" si="4"/>
        <v>1</v>
      </c>
      <c r="AL18" s="11"/>
      <c r="AM18" s="11"/>
      <c r="AN18" s="11"/>
      <c r="AO18" s="11"/>
      <c r="AP18" s="11"/>
      <c r="AQ18" s="11"/>
      <c r="AR18" s="11"/>
      <c r="AS18" s="11"/>
      <c r="AT18" s="18"/>
    </row>
    <row r="19" spans="1:46" x14ac:dyDescent="0.35">
      <c r="A19" s="4">
        <v>6</v>
      </c>
      <c r="B19" s="8" cm="1">
        <f t="array" ref="B19">INDEX(zTippingResultsByGroup[],$J19,B$11)</f>
        <v>75</v>
      </c>
      <c r="C19" s="8" t="b">
        <v>1</v>
      </c>
      <c r="D19" s="8" t="b" cm="1">
        <f t="array" ref="D19">INDEX(zTippingResultsByGroup[],$J19,D$11)&lt;&gt;0</f>
        <v>1</v>
      </c>
      <c r="E19" s="8"/>
      <c r="F19" s="8"/>
      <c r="G19" s="8">
        <f t="shared" si="5"/>
        <v>3</v>
      </c>
      <c r="H19" s="8" t="b">
        <f t="shared" si="7"/>
        <v>1</v>
      </c>
      <c r="I19" s="8">
        <v>6</v>
      </c>
      <c r="J19" s="8">
        <f t="shared" si="8"/>
        <v>142</v>
      </c>
      <c r="K19" s="8" cm="1">
        <f t="array" ref="K19">INDEX(zTippingResultsByGroup[],$J19,K$11)</f>
        <v>25</v>
      </c>
      <c r="L19" s="8" t="b">
        <f t="shared" si="0"/>
        <v>1</v>
      </c>
      <c r="M19" s="8">
        <f>_xlfn.XLOOKUP($B19,Results!$A$11:$A$178,Results!$N$11:$N$178,,0)</f>
        <v>4</v>
      </c>
      <c r="N19" s="8" t="str" cm="1">
        <f t="array" ref="N19">IF($L19,INDEX(zTippingResultsByGroup[],$J19,N$11),"")</f>
        <v>Jon</v>
      </c>
      <c r="O19" s="8" t="str" cm="1">
        <f t="array" ref="O19">IF($L19,INDEX(zTippingResultsByGroup[],$J19,O$11),"")</f>
        <v>Fulton</v>
      </c>
      <c r="P19" s="8"/>
      <c r="Q19" s="8"/>
      <c r="R19" s="19">
        <f t="shared" si="1"/>
        <v>4</v>
      </c>
      <c r="S19" s="12">
        <v>4</v>
      </c>
      <c r="T19" s="8" t="str">
        <f t="shared" si="6"/>
        <v>Jon Fulton</v>
      </c>
      <c r="U19" s="17" cm="1">
        <f t="array" ref="U19">IF($L19,INDEX(zTippingResultsByGroup[],$J19,U$11),"")</f>
        <v>7</v>
      </c>
      <c r="V19" s="17" cm="1">
        <f t="array" ref="V19">IF($L19,INDEX(zTippingResultsByGroup[],$J19,V$11),"")</f>
        <v>9</v>
      </c>
      <c r="W19" s="17" cm="1">
        <f t="array" ref="W19">IF($L19,INDEX(zTippingResultsByGroup[],$J19,W$11),"")</f>
        <v>163</v>
      </c>
      <c r="X19" s="26" cm="1">
        <f t="array" ref="X19">IF($L19,INDEX(zTippingResultsByGroup[],$J19,X$11),"")</f>
        <v>0.7439613526570048</v>
      </c>
      <c r="Y19" s="12" t="str" cm="1">
        <f t="array" ref="Y19">LEFT(IF($L19,INDEX(zTippingResultsByGroup[],$J19,Y$11),""),1)</f>
        <v>M</v>
      </c>
      <c r="Z19" s="12" t="str" cm="1">
        <f t="array" ref="Z19">LEFT(IF($L19,INDEX(zTippingResultsByGroup[],$J19,Z$11),""),1)</f>
        <v>S</v>
      </c>
      <c r="AA19" s="12" t="str" cm="1">
        <f t="array" ref="AA19">LEFT(IF($L19,INDEX(zTippingResultsByGroup[],$J19,AA$11),""),1)</f>
        <v>T</v>
      </c>
      <c r="AB19" s="8" t="b" cm="1">
        <f t="array" ref="AB19">IF($L19,INDEX(zTippingResultsByGroup[],$J19,AB$11),"")</f>
        <v>1</v>
      </c>
      <c r="AC19" s="10"/>
      <c r="AD19" s="8"/>
      <c r="AE19" s="10"/>
      <c r="AF19" s="11"/>
      <c r="AG19" s="166" t="b">
        <f t="shared" si="2"/>
        <v>1</v>
      </c>
      <c r="AH19" s="167" cm="1">
        <f t="array" ref="AH19">IF($L19,INDEX(zTippingResultsByGroup[],$J19,AH$11),"")</f>
        <v>137</v>
      </c>
      <c r="AI19" s="11"/>
      <c r="AJ19" s="11" t="b">
        <f t="shared" si="3"/>
        <v>1</v>
      </c>
      <c r="AK19" s="11" t="b">
        <f t="shared" si="4"/>
        <v>1</v>
      </c>
      <c r="AL19" s="11"/>
      <c r="AM19" s="11"/>
      <c r="AN19" s="11"/>
      <c r="AO19" s="11"/>
      <c r="AP19" s="11"/>
      <c r="AQ19" s="11"/>
      <c r="AR19" s="11"/>
      <c r="AS19" s="11"/>
      <c r="AT19" s="18"/>
    </row>
    <row r="20" spans="1:46" x14ac:dyDescent="0.35">
      <c r="A20" s="4">
        <v>7</v>
      </c>
      <c r="B20" s="8" cm="1">
        <f t="array" ref="B20">INDEX(zTippingResultsByGroup[],$J20,B$11)</f>
        <v>270</v>
      </c>
      <c r="C20" s="8" t="b">
        <v>1</v>
      </c>
      <c r="D20" s="8" t="b" cm="1">
        <f t="array" ref="D20">INDEX(zTippingResultsByGroup[],$J20,D$11)&lt;&gt;0</f>
        <v>1</v>
      </c>
      <c r="E20" s="8"/>
      <c r="F20" s="8"/>
      <c r="G20" s="8">
        <f t="shared" si="5"/>
        <v>1</v>
      </c>
      <c r="H20" s="8" t="b">
        <f t="shared" si="7"/>
        <v>0</v>
      </c>
      <c r="I20" s="8">
        <v>7</v>
      </c>
      <c r="J20" s="8">
        <f t="shared" si="8"/>
        <v>143</v>
      </c>
      <c r="K20" s="8" cm="1">
        <f t="array" ref="K20">INDEX(zTippingResultsByGroup[],$J20,K$11)</f>
        <v>25</v>
      </c>
      <c r="L20" s="8" t="b">
        <f t="shared" si="0"/>
        <v>1</v>
      </c>
      <c r="M20" s="8">
        <f>_xlfn.XLOOKUP($B20,Results!$A$11:$A$178,Results!$N$11:$N$178,,0)</f>
        <v>7</v>
      </c>
      <c r="N20" s="8" t="str" cm="1">
        <f t="array" ref="N20">IF($L20,INDEX(zTippingResultsByGroup[],$J20,N$11),"")</f>
        <v>Squiggle</v>
      </c>
      <c r="O20" s="8" t="str" cm="1">
        <f t="array" ref="O20">IF($L20,INDEX(zTippingResultsByGroup[],$J20,O$11),"")</f>
        <v>Computer</v>
      </c>
      <c r="P20" s="8"/>
      <c r="Q20" s="8"/>
      <c r="R20" s="19">
        <f t="shared" si="1"/>
        <v>7</v>
      </c>
      <c r="S20" s="12">
        <v>7</v>
      </c>
      <c r="T20" s="8" t="str">
        <f t="shared" si="6"/>
        <v>Squiggle Computer</v>
      </c>
      <c r="U20" s="17" cm="1">
        <f t="array" ref="U20">IF($L20,INDEX(zTippingResultsByGroup[],$J20,U$11),"")</f>
        <v>8</v>
      </c>
      <c r="V20" s="17" cm="1">
        <f t="array" ref="V20">IF($L20,INDEX(zTippingResultsByGroup[],$J20,V$11),"")</f>
        <v>9</v>
      </c>
      <c r="W20" s="17" cm="1">
        <f t="array" ref="W20">IF($L20,INDEX(zTippingResultsByGroup[],$J20,W$11),"")</f>
        <v>162</v>
      </c>
      <c r="X20" s="26" cm="1">
        <f t="array" ref="X20">IF($L20,INDEX(zTippingResultsByGroup[],$J20,X$11),"")</f>
        <v>0.73913043478260865</v>
      </c>
      <c r="Y20" s="12" t="str" cm="1">
        <f t="array" ref="Y20">LEFT(IF($L20,INDEX(zTippingResultsByGroup[],$J20,Y$11),""),1)</f>
        <v/>
      </c>
      <c r="Z20" s="12" t="str" cm="1">
        <f t="array" ref="Z20">LEFT(IF($L20,INDEX(zTippingResultsByGroup[],$J20,Z$11),""),1)</f>
        <v/>
      </c>
      <c r="AA20" s="12" t="str" cm="1">
        <f t="array" ref="AA20">LEFT(IF($L20,INDEX(zTippingResultsByGroup[],$J20,AA$11),""),1)</f>
        <v/>
      </c>
      <c r="AB20" s="8" t="b" cm="1">
        <f t="array" ref="AB20">IF($L20,INDEX(zTippingResultsByGroup[],$J20,AB$11),"")</f>
        <v>1</v>
      </c>
      <c r="AC20" s="10"/>
      <c r="AD20" s="8"/>
      <c r="AE20" s="10"/>
      <c r="AF20" s="11"/>
      <c r="AG20" s="166" t="b">
        <f t="shared" si="2"/>
        <v>1</v>
      </c>
      <c r="AH20" s="167" cm="1">
        <f t="array" ref="AH20">IF($L20,INDEX(zTippingResultsByGroup[],$J20,AH$11),"")</f>
        <v>141</v>
      </c>
      <c r="AI20" s="11"/>
      <c r="AJ20" s="11" t="b">
        <f t="shared" si="3"/>
        <v>1</v>
      </c>
      <c r="AK20" s="11" t="b">
        <f t="shared" si="4"/>
        <v>1</v>
      </c>
      <c r="AL20" s="11"/>
      <c r="AM20" s="11"/>
      <c r="AN20" s="11"/>
      <c r="AO20" s="11"/>
      <c r="AP20" s="11"/>
      <c r="AQ20" s="11"/>
      <c r="AR20" s="11"/>
      <c r="AS20" s="11"/>
      <c r="AT20" s="18"/>
    </row>
    <row r="21" spans="1:46" x14ac:dyDescent="0.35">
      <c r="A21" s="4">
        <v>8</v>
      </c>
      <c r="B21" s="8" cm="1">
        <f t="array" ref="B21">INDEX(zTippingResultsByGroup[],$J21,B$11)</f>
        <v>46</v>
      </c>
      <c r="C21" s="8" t="b">
        <v>1</v>
      </c>
      <c r="D21" s="8" t="b" cm="1">
        <f t="array" ref="D21">INDEX(zTippingResultsByGroup[],$J21,D$11)&lt;&gt;0</f>
        <v>1</v>
      </c>
      <c r="E21" s="8"/>
      <c r="F21" s="8"/>
      <c r="G21" s="8">
        <f t="shared" si="5"/>
        <v>2</v>
      </c>
      <c r="H21" s="8" t="b">
        <f t="shared" si="7"/>
        <v>0</v>
      </c>
      <c r="I21" s="8">
        <v>8</v>
      </c>
      <c r="J21" s="8">
        <f t="shared" si="8"/>
        <v>144</v>
      </c>
      <c r="K21" s="8" cm="1">
        <f t="array" ref="K21">INDEX(zTippingResultsByGroup[],$J21,K$11)</f>
        <v>25</v>
      </c>
      <c r="L21" s="8" t="b">
        <f t="shared" si="0"/>
        <v>1</v>
      </c>
      <c r="M21" s="8">
        <f>_xlfn.XLOOKUP($B21,Results!$A$11:$A$178,Results!$N$11:$N$178,,0)</f>
        <v>7</v>
      </c>
      <c r="N21" s="8" t="str" cm="1">
        <f t="array" ref="N21">IF($L21,INDEX(zTippingResultsByGroup[],$J21,N$11),"")</f>
        <v>Kerry</v>
      </c>
      <c r="O21" s="8" t="str" cm="1">
        <f t="array" ref="O21">IF($L21,INDEX(zTippingResultsByGroup[],$J21,O$11),"")</f>
        <v>Gunn</v>
      </c>
      <c r="P21" s="8"/>
      <c r="Q21" s="8"/>
      <c r="R21" s="19">
        <f t="shared" si="1"/>
        <v>7</v>
      </c>
      <c r="S21" s="12">
        <v>7</v>
      </c>
      <c r="T21" s="8" t="str">
        <f t="shared" si="6"/>
        <v>Kerry Gunn</v>
      </c>
      <c r="U21" s="17" cm="1">
        <f t="array" ref="U21">IF($L21,INDEX(zTippingResultsByGroup[],$J21,U$11),"")</f>
        <v>8</v>
      </c>
      <c r="V21" s="17" cm="1">
        <f t="array" ref="V21">IF($L21,INDEX(zTippingResultsByGroup[],$J21,V$11),"")</f>
        <v>9</v>
      </c>
      <c r="W21" s="17" cm="1">
        <f t="array" ref="W21">IF($L21,INDEX(zTippingResultsByGroup[],$J21,W$11),"")</f>
        <v>162</v>
      </c>
      <c r="X21" s="26" cm="1">
        <f t="array" ref="X21">IF($L21,INDEX(zTippingResultsByGroup[],$J21,X$11),"")</f>
        <v>0.73913043478260865</v>
      </c>
      <c r="Y21" s="12" t="str" cm="1">
        <f t="array" ref="Y21">LEFT(IF($L21,INDEX(zTippingResultsByGroup[],$J21,Y$11),""),1)</f>
        <v>F</v>
      </c>
      <c r="Z21" s="12" t="str" cm="1">
        <f t="array" ref="Z21">LEFT(IF($L21,INDEX(zTippingResultsByGroup[],$J21,Z$11),""),1)</f>
        <v>N</v>
      </c>
      <c r="AA21" s="12" t="str" cm="1">
        <f t="array" ref="AA21">LEFT(IF($L21,INDEX(zTippingResultsByGroup[],$J21,AA$11),""),1)</f>
        <v>F</v>
      </c>
      <c r="AB21" s="8" t="b" cm="1">
        <f t="array" ref="AB21">IF($L21,INDEX(zTippingResultsByGroup[],$J21,AB$11),"")</f>
        <v>1</v>
      </c>
      <c r="AC21" s="10"/>
      <c r="AD21" s="8"/>
      <c r="AE21" s="10"/>
      <c r="AF21" s="11"/>
      <c r="AG21" s="166" t="b">
        <f t="shared" si="2"/>
        <v>1</v>
      </c>
      <c r="AH21" s="167" cm="1">
        <f t="array" ref="AH21">IF($L21,INDEX(zTippingResultsByGroup[],$J21,AH$11),"")</f>
        <v>133</v>
      </c>
      <c r="AI21" s="11"/>
      <c r="AJ21" s="11" t="b">
        <f t="shared" si="3"/>
        <v>1</v>
      </c>
      <c r="AK21" s="11" t="b">
        <f t="shared" si="4"/>
        <v>1</v>
      </c>
      <c r="AL21" s="11"/>
      <c r="AM21" s="11"/>
      <c r="AN21" s="11"/>
      <c r="AO21" s="11"/>
      <c r="AP21" s="11"/>
      <c r="AQ21" s="11"/>
      <c r="AR21" s="11"/>
      <c r="AS21" s="11"/>
      <c r="AT21" s="18"/>
    </row>
    <row r="22" spans="1:46" x14ac:dyDescent="0.35">
      <c r="A22" s="4">
        <v>9</v>
      </c>
      <c r="B22" s="8" cm="1">
        <f t="array" ref="B22">INDEX(zTippingResultsByGroup[],$J22,B$11)</f>
        <v>17</v>
      </c>
      <c r="C22" s="8" t="b">
        <v>1</v>
      </c>
      <c r="D22" s="8" t="b" cm="1">
        <f t="array" ref="D22">INDEX(zTippingResultsByGroup[],$J22,D$11)&lt;&gt;0</f>
        <v>1</v>
      </c>
      <c r="E22" s="8"/>
      <c r="F22" s="8"/>
      <c r="G22" s="8">
        <f t="shared" si="5"/>
        <v>3</v>
      </c>
      <c r="H22" s="8" t="b">
        <f t="shared" si="7"/>
        <v>0</v>
      </c>
      <c r="I22" s="8">
        <v>9</v>
      </c>
      <c r="J22" s="8">
        <f t="shared" si="8"/>
        <v>145</v>
      </c>
      <c r="K22" s="8" cm="1">
        <f t="array" ref="K22">INDEX(zTippingResultsByGroup[],$J22,K$11)</f>
        <v>25</v>
      </c>
      <c r="L22" s="8" t="b">
        <f t="shared" si="0"/>
        <v>1</v>
      </c>
      <c r="M22" s="8">
        <f>_xlfn.XLOOKUP($B22,Results!$A$11:$A$178,Results!$N$11:$N$178,,0)</f>
        <v>7</v>
      </c>
      <c r="N22" s="8" t="str" cm="1">
        <f t="array" ref="N22">IF($L22,INDEX(zTippingResultsByGroup[],$J22,N$11),"")</f>
        <v>Rodney</v>
      </c>
      <c r="O22" s="8" t="str" cm="1">
        <f t="array" ref="O22">IF($L22,INDEX(zTippingResultsByGroup[],$J22,O$11),"")</f>
        <v>Steven</v>
      </c>
      <c r="P22" s="8"/>
      <c r="Q22" s="8"/>
      <c r="R22" s="19">
        <f t="shared" si="1"/>
        <v>7</v>
      </c>
      <c r="S22" s="12">
        <v>7</v>
      </c>
      <c r="T22" s="8" t="str">
        <f t="shared" si="6"/>
        <v>Rodney Steven</v>
      </c>
      <c r="U22" s="17" cm="1">
        <f t="array" ref="U22">IF($L22,INDEX(zTippingResultsByGroup[],$J22,U$11),"")</f>
        <v>8</v>
      </c>
      <c r="V22" s="17" cm="1">
        <f t="array" ref="V22">IF($L22,INDEX(zTippingResultsByGroup[],$J22,V$11),"")</f>
        <v>9</v>
      </c>
      <c r="W22" s="17" cm="1">
        <f t="array" ref="W22">IF($L22,INDEX(zTippingResultsByGroup[],$J22,W$11),"")</f>
        <v>162</v>
      </c>
      <c r="X22" s="26" cm="1">
        <f t="array" ref="X22">IF($L22,INDEX(zTippingResultsByGroup[],$J22,X$11),"")</f>
        <v>0.73913043478260865</v>
      </c>
      <c r="Y22" s="12" t="str" cm="1">
        <f t="array" ref="Y22">LEFT(IF($L22,INDEX(zTippingResultsByGroup[],$J22,Y$11),""),1)</f>
        <v>M</v>
      </c>
      <c r="Z22" s="12" t="str" cm="1">
        <f t="array" ref="Z22">LEFT(IF($L22,INDEX(zTippingResultsByGroup[],$J22,Z$11),""),1)</f>
        <v>N</v>
      </c>
      <c r="AA22" s="12" t="str" cm="1">
        <f t="array" ref="AA22">LEFT(IF($L22,INDEX(zTippingResultsByGroup[],$J22,AA$11),""),1)</f>
        <v>T</v>
      </c>
      <c r="AB22" s="8" t="b" cm="1">
        <f t="array" ref="AB22">IF($L22,INDEX(zTippingResultsByGroup[],$J22,AB$11),"")</f>
        <v>1</v>
      </c>
      <c r="AC22" s="10"/>
      <c r="AD22" s="8"/>
      <c r="AE22" s="10"/>
      <c r="AF22" s="11"/>
      <c r="AG22" s="166" t="b">
        <f t="shared" si="2"/>
        <v>1</v>
      </c>
      <c r="AH22" s="167" cm="1">
        <f t="array" ref="AH22">IF($L22,INDEX(zTippingResultsByGroup[],$J22,AH$11),"")</f>
        <v>142</v>
      </c>
      <c r="AI22" s="11"/>
      <c r="AJ22" s="11" t="b">
        <f t="shared" si="3"/>
        <v>1</v>
      </c>
      <c r="AK22" s="11" t="b">
        <f t="shared" si="4"/>
        <v>1</v>
      </c>
      <c r="AL22" s="11"/>
      <c r="AM22" s="11"/>
      <c r="AN22" s="11"/>
      <c r="AO22" s="11"/>
      <c r="AP22" s="11"/>
      <c r="AQ22" s="11"/>
      <c r="AR22" s="11"/>
      <c r="AS22" s="11"/>
      <c r="AT22" s="18"/>
    </row>
    <row r="23" spans="1:46" x14ac:dyDescent="0.35">
      <c r="A23" s="4">
        <v>10</v>
      </c>
      <c r="B23" s="8" cm="1">
        <f t="array" ref="B23">INDEX(zTippingResultsByGroup[],$J23,B$11)</f>
        <v>1227</v>
      </c>
      <c r="C23" s="8" t="b">
        <v>1</v>
      </c>
      <c r="D23" s="8" t="b" cm="1">
        <f t="array" ref="D23">INDEX(zTippingResultsByGroup[],$J23,D$11)&lt;&gt;0</f>
        <v>1</v>
      </c>
      <c r="E23" s="8"/>
      <c r="F23" s="8"/>
      <c r="G23" s="8">
        <f t="shared" si="5"/>
        <v>4</v>
      </c>
      <c r="H23" s="8" t="b">
        <f t="shared" si="7"/>
        <v>0</v>
      </c>
      <c r="I23" s="8">
        <v>10</v>
      </c>
      <c r="J23" s="8">
        <f t="shared" si="8"/>
        <v>146</v>
      </c>
      <c r="K23" s="8" cm="1">
        <f t="array" ref="K23">INDEX(zTippingResultsByGroup[],$J23,K$11)</f>
        <v>25</v>
      </c>
      <c r="L23" s="8" t="b">
        <f t="shared" si="0"/>
        <v>1</v>
      </c>
      <c r="M23" s="8">
        <f>_xlfn.XLOOKUP($B23,Results!$A$11:$A$178,Results!$N$11:$N$178,,0)</f>
        <v>7</v>
      </c>
      <c r="N23" s="8" t="str" cm="1">
        <f t="array" ref="N23">IF($L23,INDEX(zTippingResultsByGroup[],$J23,N$11),"")</f>
        <v>Gus</v>
      </c>
      <c r="O23" s="8" t="str" cm="1">
        <f t="array" ref="O23">IF($L23,INDEX(zTippingResultsByGroup[],$J23,O$11),"")</f>
        <v>Viney</v>
      </c>
      <c r="P23" s="8"/>
      <c r="Q23" s="8"/>
      <c r="R23" s="19">
        <f t="shared" si="1"/>
        <v>7</v>
      </c>
      <c r="S23" s="12">
        <v>7</v>
      </c>
      <c r="T23" s="8" t="str">
        <f t="shared" si="6"/>
        <v>Gus Viney</v>
      </c>
      <c r="U23" s="17" cm="1">
        <f t="array" ref="U23">IF($L23,INDEX(zTippingResultsByGroup[],$J23,U$11),"")</f>
        <v>8</v>
      </c>
      <c r="V23" s="17" cm="1">
        <f t="array" ref="V23">IF($L23,INDEX(zTippingResultsByGroup[],$J23,V$11),"")</f>
        <v>9</v>
      </c>
      <c r="W23" s="17" cm="1">
        <f t="array" ref="W23">IF($L23,INDEX(zTippingResultsByGroup[],$J23,W$11),"")</f>
        <v>162</v>
      </c>
      <c r="X23" s="26" cm="1">
        <f t="array" ref="X23">IF($L23,INDEX(zTippingResultsByGroup[],$J23,X$11),"")</f>
        <v>0.73913043478260865</v>
      </c>
      <c r="Y23" s="12" t="str" cm="1">
        <f t="array" ref="Y23">LEFT(IF($L23,INDEX(zTippingResultsByGroup[],$J23,Y$11),""),1)</f>
        <v>M</v>
      </c>
      <c r="Z23" s="12" t="str" cm="1">
        <f t="array" ref="Z23">LEFT(IF($L23,INDEX(zTippingResultsByGroup[],$J23,Z$11),""),1)</f>
        <v>S</v>
      </c>
      <c r="AA23" s="12" t="str" cm="1">
        <f t="array" ref="AA23">LEFT(IF($L23,INDEX(zTippingResultsByGroup[],$J23,AA$11),""),1)</f>
        <v>T</v>
      </c>
      <c r="AB23" s="8" t="b" cm="1">
        <f t="array" ref="AB23">IF($L23,INDEX(zTippingResultsByGroup[],$J23,AB$11),"")</f>
        <v>1</v>
      </c>
      <c r="AC23" s="10"/>
      <c r="AD23" s="8"/>
      <c r="AE23" s="10"/>
      <c r="AF23" s="11"/>
      <c r="AG23" s="166" t="b">
        <f t="shared" si="2"/>
        <v>1</v>
      </c>
      <c r="AH23" s="167" cm="1">
        <f t="array" ref="AH23">IF($L23,INDEX(zTippingResultsByGroup[],$J23,AH$11),"")</f>
        <v>147</v>
      </c>
      <c r="AI23" s="11"/>
      <c r="AJ23" s="11" t="b">
        <f t="shared" si="3"/>
        <v>1</v>
      </c>
      <c r="AK23" s="11" t="b">
        <f t="shared" si="4"/>
        <v>1</v>
      </c>
      <c r="AL23" s="11"/>
      <c r="AM23" s="11"/>
      <c r="AN23" s="11"/>
      <c r="AO23" s="11"/>
      <c r="AP23" s="11"/>
      <c r="AQ23" s="11"/>
      <c r="AR23" s="11"/>
      <c r="AS23" s="11"/>
      <c r="AT23" s="18"/>
    </row>
    <row r="24" spans="1:46" s="9" customFormat="1" x14ac:dyDescent="0.35">
      <c r="A24" s="9">
        <v>11</v>
      </c>
      <c r="B24" s="8" cm="1">
        <f t="array" ref="B24">INDEX(zTippingResultsByGroup[],$J24,B$11)</f>
        <v>7</v>
      </c>
      <c r="C24" s="8" t="b">
        <v>1</v>
      </c>
      <c r="D24" s="8" t="b" cm="1">
        <f t="array" ref="D24">INDEX(zTippingResultsByGroup[],$J24,D$11)&lt;&gt;0</f>
        <v>1</v>
      </c>
      <c r="E24" s="8"/>
      <c r="F24" s="8"/>
      <c r="G24" s="8">
        <f t="shared" si="5"/>
        <v>1</v>
      </c>
      <c r="H24" s="8" t="b">
        <f t="shared" si="7"/>
        <v>1</v>
      </c>
      <c r="I24" s="8">
        <v>11</v>
      </c>
      <c r="J24" s="8">
        <f t="shared" si="8"/>
        <v>147</v>
      </c>
      <c r="K24" s="8" cm="1">
        <f t="array" ref="K24">INDEX(zTippingResultsByGroup[],$J24,K$11)</f>
        <v>25</v>
      </c>
      <c r="L24" s="8" t="b">
        <f t="shared" si="0"/>
        <v>1</v>
      </c>
      <c r="M24" s="8">
        <f>_xlfn.XLOOKUP($B24,Results!$A$11:$A$178,Results!$N$11:$N$178,,0)</f>
        <v>11</v>
      </c>
      <c r="N24" s="8" t="str" cm="1">
        <f t="array" ref="N24">IF($L24,INDEX(zTippingResultsByGroup[],$J24,N$11),"")</f>
        <v>Craig</v>
      </c>
      <c r="O24" s="8" t="str" cm="1">
        <f t="array" ref="O24">IF($L24,INDEX(zTippingResultsByGroup[],$J24,O$11),"")</f>
        <v>Owens</v>
      </c>
      <c r="P24" s="8"/>
      <c r="Q24" s="8"/>
      <c r="R24" s="19">
        <f t="shared" si="1"/>
        <v>11</v>
      </c>
      <c r="S24" s="12">
        <v>11</v>
      </c>
      <c r="T24" s="8" t="str">
        <f t="shared" si="6"/>
        <v>Craig Owens</v>
      </c>
      <c r="U24" s="17" cm="1">
        <f t="array" ref="U24">IF($L24,INDEX(zTippingResultsByGroup[],$J24,U$11),"")</f>
        <v>8</v>
      </c>
      <c r="V24" s="17" cm="1">
        <f t="array" ref="V24">IF($L24,INDEX(zTippingResultsByGroup[],$J24,V$11),"")</f>
        <v>9</v>
      </c>
      <c r="W24" s="17" cm="1">
        <f t="array" ref="W24">IF($L24,INDEX(zTippingResultsByGroup[],$J24,W$11),"")</f>
        <v>161</v>
      </c>
      <c r="X24" s="26" cm="1">
        <f t="array" ref="X24">IF($L24,INDEX(zTippingResultsByGroup[],$J24,X$11),"")</f>
        <v>0.7342995169082126</v>
      </c>
      <c r="Y24" s="12" t="str" cm="1">
        <f t="array" ref="Y24">LEFT(IF($L24,INDEX(zTippingResultsByGroup[],$J24,Y$11),""),1)</f>
        <v>M</v>
      </c>
      <c r="Z24" s="12" t="str" cm="1">
        <f t="array" ref="Z24">LEFT(IF($L24,INDEX(zTippingResultsByGroup[],$J24,Z$11),""),1)</f>
        <v>N</v>
      </c>
      <c r="AA24" s="12" t="str" cm="1">
        <f t="array" ref="AA24">LEFT(IF($L24,INDEX(zTippingResultsByGroup[],$J24,AA$11),""),1)</f>
        <v>F</v>
      </c>
      <c r="AB24" s="8" t="b" cm="1">
        <f t="array" ref="AB24">IF($L24,INDEX(zTippingResultsByGroup[],$J24,AB$11),"")</f>
        <v>1</v>
      </c>
      <c r="AC24" s="10"/>
      <c r="AD24" s="8"/>
      <c r="AE24" s="10"/>
      <c r="AF24" s="11"/>
      <c r="AG24" s="166" t="b">
        <f t="shared" si="2"/>
        <v>1</v>
      </c>
      <c r="AH24" s="167" cm="1">
        <f t="array" ref="AH24">IF($L24,INDEX(zTippingResultsByGroup[],$J24,AH$11),"")</f>
        <v>141</v>
      </c>
      <c r="AI24" s="11"/>
      <c r="AJ24" s="11" t="b">
        <f t="shared" si="3"/>
        <v>1</v>
      </c>
      <c r="AK24" s="11" t="b">
        <f t="shared" si="4"/>
        <v>1</v>
      </c>
      <c r="AL24" s="11"/>
      <c r="AM24" s="11"/>
      <c r="AN24" s="11"/>
      <c r="AO24" s="11"/>
      <c r="AP24" s="11"/>
      <c r="AQ24" s="11"/>
      <c r="AR24" s="11"/>
      <c r="AS24" s="11"/>
      <c r="AT24" s="18"/>
    </row>
    <row r="25" spans="1:46" x14ac:dyDescent="0.35">
      <c r="A25" s="4">
        <v>12</v>
      </c>
      <c r="B25" s="8" cm="1">
        <f t="array" ref="B25">INDEX(zTippingResultsByGroup[],$J25,B$11)</f>
        <v>115</v>
      </c>
      <c r="C25" s="8" t="b">
        <v>1</v>
      </c>
      <c r="D25" s="8" t="b" cm="1">
        <f t="array" ref="D25">INDEX(zTippingResultsByGroup[],$J25,D$11)&lt;&gt;0</f>
        <v>1</v>
      </c>
      <c r="E25" s="8"/>
      <c r="F25" s="8"/>
      <c r="G25" s="8">
        <f t="shared" si="5"/>
        <v>1</v>
      </c>
      <c r="H25" s="8" t="b">
        <f t="shared" si="7"/>
        <v>0</v>
      </c>
      <c r="I25" s="8">
        <v>12</v>
      </c>
      <c r="J25" s="8">
        <f t="shared" si="8"/>
        <v>148</v>
      </c>
      <c r="K25" s="8" cm="1">
        <f t="array" ref="K25">INDEX(zTippingResultsByGroup[],$J25,K$11)</f>
        <v>25</v>
      </c>
      <c r="L25" s="8" t="b">
        <f t="shared" si="0"/>
        <v>1</v>
      </c>
      <c r="M25" s="8">
        <f>_xlfn.XLOOKUP($B25,Results!$A$11:$A$178,Results!$N$11:$N$178,,0)</f>
        <v>12</v>
      </c>
      <c r="N25" s="8" t="str" cm="1">
        <f t="array" ref="N25">IF($L25,INDEX(zTippingResultsByGroup[],$J25,N$11),"")</f>
        <v>Kristen</v>
      </c>
      <c r="O25" s="8" t="str" cm="1">
        <f t="array" ref="O25">IF($L25,INDEX(zTippingResultsByGroup[],$J25,O$11),"")</f>
        <v>Bartley</v>
      </c>
      <c r="P25" s="8"/>
      <c r="Q25" s="8"/>
      <c r="R25" s="19">
        <f t="shared" si="1"/>
        <v>12</v>
      </c>
      <c r="S25" s="12">
        <v>12</v>
      </c>
      <c r="T25" s="8" t="str">
        <f t="shared" si="6"/>
        <v>Kristen Bartley</v>
      </c>
      <c r="U25" s="17" cm="1">
        <f t="array" ref="U25">IF($L25,INDEX(zTippingResultsByGroup[],$J25,U$11),"")</f>
        <v>7</v>
      </c>
      <c r="V25" s="17" cm="1">
        <f t="array" ref="V25">IF($L25,INDEX(zTippingResultsByGroup[],$J25,V$11),"")</f>
        <v>9</v>
      </c>
      <c r="W25" s="17" cm="1">
        <f t="array" ref="W25">IF($L25,INDEX(zTippingResultsByGroup[],$J25,W$11),"")</f>
        <v>160</v>
      </c>
      <c r="X25" s="26" cm="1">
        <f t="array" ref="X25">IF($L25,INDEX(zTippingResultsByGroup[],$J25,X$11),"")</f>
        <v>0.72946859903381644</v>
      </c>
      <c r="Y25" s="12" t="str" cm="1">
        <f t="array" ref="Y25">LEFT(IF($L25,INDEX(zTippingResultsByGroup[],$J25,Y$11),""),1)</f>
        <v>F</v>
      </c>
      <c r="Z25" s="12" t="str" cm="1">
        <f t="array" ref="Z25">LEFT(IF($L25,INDEX(zTippingResultsByGroup[],$J25,Z$11),""),1)</f>
        <v>N</v>
      </c>
      <c r="AA25" s="12" t="str" cm="1">
        <f t="array" ref="AA25">LEFT(IF($L25,INDEX(zTippingResultsByGroup[],$J25,AA$11),""),1)</f>
        <v>F</v>
      </c>
      <c r="AB25" s="8" t="b" cm="1">
        <f t="array" ref="AB25">IF($L25,INDEX(zTippingResultsByGroup[],$J25,AB$11),"")</f>
        <v>1</v>
      </c>
      <c r="AC25" s="10"/>
      <c r="AD25" s="8"/>
      <c r="AE25" s="10"/>
      <c r="AF25" s="11"/>
      <c r="AG25" s="166" t="b">
        <f t="shared" si="2"/>
        <v>1</v>
      </c>
      <c r="AH25" s="167" cm="1">
        <f t="array" ref="AH25">IF($L25,INDEX(zTippingResultsByGroup[],$J25,AH$11),"")</f>
        <v>140</v>
      </c>
      <c r="AI25" s="11"/>
      <c r="AJ25" s="11" t="b">
        <f t="shared" si="3"/>
        <v>1</v>
      </c>
      <c r="AK25" s="11" t="b">
        <f t="shared" si="4"/>
        <v>1</v>
      </c>
      <c r="AL25" s="11"/>
      <c r="AM25" s="11"/>
      <c r="AN25" s="11"/>
      <c r="AO25" s="11"/>
      <c r="AP25" s="11"/>
      <c r="AQ25" s="11"/>
      <c r="AR25" s="11"/>
      <c r="AS25" s="11"/>
      <c r="AT25" s="18"/>
    </row>
    <row r="26" spans="1:46" x14ac:dyDescent="0.35">
      <c r="A26" s="4">
        <v>13</v>
      </c>
      <c r="B26" s="8" cm="1">
        <f t="array" ref="B26">INDEX(zTippingResultsByGroup[],$J26,B$11)</f>
        <v>66</v>
      </c>
      <c r="C26" s="8" t="b">
        <v>1</v>
      </c>
      <c r="D26" s="8" t="b" cm="1">
        <f t="array" ref="D26">INDEX(zTippingResultsByGroup[],$J26,D$11)&lt;&gt;0</f>
        <v>1</v>
      </c>
      <c r="E26" s="8"/>
      <c r="F26" s="8"/>
      <c r="G26" s="8">
        <f t="shared" si="5"/>
        <v>1</v>
      </c>
      <c r="H26" s="8" t="b">
        <f t="shared" si="7"/>
        <v>0</v>
      </c>
      <c r="I26" s="8">
        <v>13</v>
      </c>
      <c r="J26" s="8">
        <f t="shared" si="8"/>
        <v>149</v>
      </c>
      <c r="K26" s="8" cm="1">
        <f t="array" ref="K26">INDEX(zTippingResultsByGroup[],$J26,K$11)</f>
        <v>11</v>
      </c>
      <c r="L26" s="8" t="b">
        <f t="shared" si="0"/>
        <v>0</v>
      </c>
      <c r="M26" s="8">
        <f>_xlfn.XLOOKUP($B26,Results!$A$11:$A$178,Results!$N$11:$N$178,,0)</f>
        <v>12</v>
      </c>
      <c r="N26" s="8" t="str" cm="1">
        <f t="array" ref="N26">IF($L26,INDEX(zTippingResultsByGroup[],$J26,N$11),"")</f>
        <v/>
      </c>
      <c r="O26" s="8" t="str" cm="1">
        <f t="array" ref="O26">IF($L26,INDEX(zTippingResultsByGroup[],$J26,O$11),"")</f>
        <v/>
      </c>
      <c r="P26" s="8"/>
      <c r="Q26" s="8"/>
      <c r="R26" s="19" t="str">
        <f t="shared" si="1"/>
        <v/>
      </c>
      <c r="S26" s="12" t="str">
        <v/>
      </c>
      <c r="T26" s="8" t="str">
        <f t="shared" si="6"/>
        <v/>
      </c>
      <c r="U26" s="17" t="str" cm="1">
        <f t="array" ref="U26">IF($L26,INDEX(zTippingResultsByGroup[],$J26,U$11),"")</f>
        <v/>
      </c>
      <c r="V26" s="17" t="str" cm="1">
        <f t="array" ref="V26">IF($L26,INDEX(zTippingResultsByGroup[],$J26,V$11),"")</f>
        <v/>
      </c>
      <c r="W26" s="17" t="str" cm="1">
        <f t="array" ref="W26">IF($L26,INDEX(zTippingResultsByGroup[],$J26,W$11),"")</f>
        <v/>
      </c>
      <c r="X26" s="26" t="str" cm="1">
        <f t="array" ref="X26">IF($L26,INDEX(zTippingResultsByGroup[],$J26,X$11),"")</f>
        <v/>
      </c>
      <c r="Y26" s="12" t="str" cm="1">
        <f t="array" ref="Y26">LEFT(IF($L26,INDEX(zTippingResultsByGroup[],$J26,Y$11),""),1)</f>
        <v/>
      </c>
      <c r="Z26" s="12" t="str" cm="1">
        <f t="array" ref="Z26">LEFT(IF($L26,INDEX(zTippingResultsByGroup[],$J26,Z$11),""),1)</f>
        <v/>
      </c>
      <c r="AA26" s="12" t="str" cm="1">
        <f t="array" ref="AA26">LEFT(IF($L26,INDEX(zTippingResultsByGroup[],$J26,AA$11),""),1)</f>
        <v/>
      </c>
      <c r="AB26" s="8" t="str" cm="1">
        <f t="array" ref="AB26">IF($L26,INDEX(zTippingResultsByGroup[],$J26,AB$11),"")</f>
        <v/>
      </c>
      <c r="AC26" s="10"/>
      <c r="AD26" s="8"/>
      <c r="AE26" s="10"/>
      <c r="AF26" s="11"/>
      <c r="AG26" s="166" t="b">
        <f t="shared" si="2"/>
        <v>1</v>
      </c>
      <c r="AH26" s="167" t="str" cm="1">
        <f t="array" ref="AH26">IF($L26,INDEX(zTippingResultsByGroup[],$J26,AH$11),"")</f>
        <v/>
      </c>
      <c r="AI26" s="11"/>
      <c r="AJ26" s="11" t="b">
        <f t="shared" si="3"/>
        <v>1</v>
      </c>
      <c r="AK26" s="11" t="b">
        <f t="shared" si="4"/>
        <v>1</v>
      </c>
      <c r="AL26" s="11"/>
      <c r="AM26" s="11"/>
      <c r="AN26" s="11"/>
      <c r="AO26" s="11"/>
      <c r="AP26" s="11"/>
      <c r="AQ26" s="11"/>
      <c r="AR26" s="11"/>
      <c r="AS26" s="11"/>
      <c r="AT26" s="18"/>
    </row>
    <row r="27" spans="1:46" s="9" customFormat="1" x14ac:dyDescent="0.35">
      <c r="A27" s="9">
        <v>14</v>
      </c>
      <c r="B27" s="8" cm="1">
        <f t="array" ref="B27">INDEX(zTippingResultsByGroup[],$J27,B$11)</f>
        <v>98</v>
      </c>
      <c r="C27" s="8" t="b">
        <v>1</v>
      </c>
      <c r="D27" s="8" t="b" cm="1">
        <f t="array" ref="D27">INDEX(zTippingResultsByGroup[],$J27,D$11)&lt;&gt;0</f>
        <v>1</v>
      </c>
      <c r="E27" s="8"/>
      <c r="F27" s="8"/>
      <c r="G27" s="8">
        <f t="shared" si="5"/>
        <v>2</v>
      </c>
      <c r="H27" s="8" t="b">
        <f t="shared" si="7"/>
        <v>0</v>
      </c>
      <c r="I27" s="8">
        <v>14</v>
      </c>
      <c r="J27" s="8">
        <f t="shared" si="8"/>
        <v>150</v>
      </c>
      <c r="K27" s="8" cm="1">
        <f t="array" ref="K27">INDEX(zTippingResultsByGroup[],$J27,K$11)</f>
        <v>11</v>
      </c>
      <c r="L27" s="8" t="b">
        <f t="shared" si="0"/>
        <v>0</v>
      </c>
      <c r="M27" s="8">
        <f>_xlfn.XLOOKUP($B27,Results!$A$11:$A$178,Results!$N$11:$N$178,,0)</f>
        <v>70</v>
      </c>
      <c r="N27" s="8" t="str" cm="1">
        <f t="array" ref="N27">IF($L27,INDEX(zTippingResultsByGroup[],$J27,N$11),"")</f>
        <v/>
      </c>
      <c r="O27" s="8" t="str" cm="1">
        <f t="array" ref="O27">IF($L27,INDEX(zTippingResultsByGroup[],$J27,O$11),"")</f>
        <v/>
      </c>
      <c r="P27" s="8"/>
      <c r="Q27" s="8"/>
      <c r="R27" s="19" t="str">
        <f t="shared" si="1"/>
        <v/>
      </c>
      <c r="S27" s="12" t="str">
        <v/>
      </c>
      <c r="T27" s="8" t="str">
        <f t="shared" si="6"/>
        <v/>
      </c>
      <c r="U27" s="17" t="str" cm="1">
        <f t="array" ref="U27">IF($L27,INDEX(zTippingResultsByGroup[],$J27,U$11),"")</f>
        <v/>
      </c>
      <c r="V27" s="17" t="str" cm="1">
        <f t="array" ref="V27">IF($L27,INDEX(zTippingResultsByGroup[],$J27,V$11),"")</f>
        <v/>
      </c>
      <c r="W27" s="17" t="str" cm="1">
        <f t="array" ref="W27">IF($L27,INDEX(zTippingResultsByGroup[],$J27,W$11),"")</f>
        <v/>
      </c>
      <c r="X27" s="26" t="str" cm="1">
        <f t="array" ref="X27">IF($L27,INDEX(zTippingResultsByGroup[],$J27,X$11),"")</f>
        <v/>
      </c>
      <c r="Y27" s="12" t="str" cm="1">
        <f t="array" ref="Y27">LEFT(IF($L27,INDEX(zTippingResultsByGroup[],$J27,Y$11),""),1)</f>
        <v/>
      </c>
      <c r="Z27" s="12" t="str" cm="1">
        <f t="array" ref="Z27">LEFT(IF($L27,INDEX(zTippingResultsByGroup[],$J27,Z$11),""),1)</f>
        <v/>
      </c>
      <c r="AA27" s="12" t="str" cm="1">
        <f t="array" ref="AA27">LEFT(IF($L27,INDEX(zTippingResultsByGroup[],$J27,AA$11),""),1)</f>
        <v/>
      </c>
      <c r="AB27" s="8" t="str" cm="1">
        <f t="array" ref="AB27">IF($L27,INDEX(zTippingResultsByGroup[],$J27,AB$11),"")</f>
        <v/>
      </c>
      <c r="AC27" s="10"/>
      <c r="AD27" s="8"/>
      <c r="AE27" s="10"/>
      <c r="AF27" s="11"/>
      <c r="AG27" s="166" t="b">
        <f t="shared" si="2"/>
        <v>1</v>
      </c>
      <c r="AH27" s="167" t="str" cm="1">
        <f t="array" ref="AH27">IF($L27,INDEX(zTippingResultsByGroup[],$J27,AH$11),"")</f>
        <v/>
      </c>
      <c r="AI27" s="11"/>
      <c r="AJ27" s="11" t="b">
        <f t="shared" si="3"/>
        <v>1</v>
      </c>
      <c r="AK27" s="11" t="b">
        <f t="shared" si="4"/>
        <v>1</v>
      </c>
      <c r="AL27" s="11"/>
      <c r="AM27" s="11"/>
      <c r="AN27" s="11"/>
      <c r="AO27" s="11"/>
      <c r="AP27" s="11"/>
      <c r="AQ27" s="11"/>
      <c r="AR27" s="11"/>
      <c r="AS27" s="11"/>
      <c r="AT27" s="18"/>
    </row>
    <row r="28" spans="1:46" s="9" customFormat="1" x14ac:dyDescent="0.35">
      <c r="A28" s="9">
        <v>15</v>
      </c>
      <c r="B28" s="8" cm="1">
        <f t="array" ref="B28">INDEX(zTippingResultsByGroup[],$J28,B$11)</f>
        <v>174</v>
      </c>
      <c r="C28" s="8" t="b">
        <v>1</v>
      </c>
      <c r="D28" s="8" t="b" cm="1">
        <f t="array" ref="D28">INDEX(zTippingResultsByGroup[],$J28,D$11)&lt;&gt;0</f>
        <v>1</v>
      </c>
      <c r="E28" s="8"/>
      <c r="F28" s="8"/>
      <c r="G28" s="8">
        <f t="shared" si="5"/>
        <v>3</v>
      </c>
      <c r="H28" s="8" t="b">
        <f t="shared" si="7"/>
        <v>0</v>
      </c>
      <c r="I28" s="8">
        <v>15</v>
      </c>
      <c r="J28" s="8">
        <f t="shared" si="8"/>
        <v>151</v>
      </c>
      <c r="K28" s="8" cm="1">
        <f t="array" ref="K28">INDEX(zTippingResultsByGroup[],$J28,K$11)</f>
        <v>11</v>
      </c>
      <c r="L28" s="8" t="b">
        <f t="shared" si="0"/>
        <v>0</v>
      </c>
      <c r="M28" s="8">
        <f>_xlfn.XLOOKUP($B28,Results!$A$11:$A$178,Results!$N$11:$N$178,,0)</f>
        <v>70</v>
      </c>
      <c r="N28" s="8" t="str" cm="1">
        <f t="array" ref="N28">IF($L28,INDEX(zTippingResultsByGroup[],$J28,N$11),"")</f>
        <v/>
      </c>
      <c r="O28" s="8" t="str" cm="1">
        <f t="array" ref="O28">IF($L28,INDEX(zTippingResultsByGroup[],$J28,O$11),"")</f>
        <v/>
      </c>
      <c r="P28" s="8"/>
      <c r="Q28" s="8"/>
      <c r="R28" s="19" t="str">
        <f t="shared" si="1"/>
        <v/>
      </c>
      <c r="S28" s="12" t="str">
        <v/>
      </c>
      <c r="T28" s="8" t="str">
        <f t="shared" si="6"/>
        <v/>
      </c>
      <c r="U28" s="17" t="str" cm="1">
        <f t="array" ref="U28">IF($L28,INDEX(zTippingResultsByGroup[],$J28,U$11),"")</f>
        <v/>
      </c>
      <c r="V28" s="17" t="str" cm="1">
        <f t="array" ref="V28">IF($L28,INDEX(zTippingResultsByGroup[],$J28,V$11),"")</f>
        <v/>
      </c>
      <c r="W28" s="17" t="str" cm="1">
        <f t="array" ref="W28">IF($L28,INDEX(zTippingResultsByGroup[],$J28,W$11),"")</f>
        <v/>
      </c>
      <c r="X28" s="26" t="str" cm="1">
        <f t="array" ref="X28">IF($L28,INDEX(zTippingResultsByGroup[],$J28,X$11),"")</f>
        <v/>
      </c>
      <c r="Y28" s="12" t="str" cm="1">
        <f t="array" ref="Y28">LEFT(IF($L28,INDEX(zTippingResultsByGroup[],$J28,Y$11),""),1)</f>
        <v/>
      </c>
      <c r="Z28" s="12" t="str" cm="1">
        <f t="array" ref="Z28">LEFT(IF($L28,INDEX(zTippingResultsByGroup[],$J28,Z$11),""),1)</f>
        <v/>
      </c>
      <c r="AA28" s="12" t="str" cm="1">
        <f t="array" ref="AA28">LEFT(IF($L28,INDEX(zTippingResultsByGroup[],$J28,AA$11),""),1)</f>
        <v/>
      </c>
      <c r="AB28" s="8" t="str" cm="1">
        <f t="array" ref="AB28">IF($L28,INDEX(zTippingResultsByGroup[],$J28,AB$11),"")</f>
        <v/>
      </c>
      <c r="AC28" s="10"/>
      <c r="AD28" s="8"/>
      <c r="AE28" s="10"/>
      <c r="AF28" s="11"/>
      <c r="AG28" s="166" t="b">
        <f t="shared" si="2"/>
        <v>1</v>
      </c>
      <c r="AH28" s="167" t="str" cm="1">
        <f t="array" ref="AH28">IF($L28,INDEX(zTippingResultsByGroup[],$J28,AH$11),"")</f>
        <v/>
      </c>
      <c r="AI28" s="11"/>
      <c r="AJ28" s="11" t="b">
        <f t="shared" si="3"/>
        <v>1</v>
      </c>
      <c r="AK28" s="11" t="b">
        <f t="shared" si="4"/>
        <v>1</v>
      </c>
      <c r="AL28" s="11"/>
      <c r="AM28" s="11"/>
      <c r="AN28" s="11"/>
      <c r="AO28" s="11"/>
      <c r="AP28" s="11"/>
      <c r="AQ28" s="11"/>
      <c r="AR28" s="11"/>
      <c r="AS28" s="11"/>
      <c r="AT28" s="18"/>
    </row>
    <row r="29" spans="1:46" x14ac:dyDescent="0.35">
      <c r="A29" s="4">
        <v>16</v>
      </c>
      <c r="B29" s="8" cm="1">
        <f t="array" ref="B29">INDEX(zTippingResultsByGroup[],$J29,B$11)</f>
        <v>257</v>
      </c>
      <c r="C29" s="8" t="b">
        <v>1</v>
      </c>
      <c r="D29" s="8" t="b" cm="1">
        <f t="array" ref="D29">INDEX(zTippingResultsByGroup[],$J29,D$11)&lt;&gt;0</f>
        <v>1</v>
      </c>
      <c r="E29" s="8"/>
      <c r="F29" s="8"/>
      <c r="G29" s="8">
        <f t="shared" si="5"/>
        <v>4</v>
      </c>
      <c r="H29" s="8" t="b">
        <f t="shared" si="7"/>
        <v>0</v>
      </c>
      <c r="I29" s="8">
        <v>16</v>
      </c>
      <c r="J29" s="8">
        <f t="shared" si="8"/>
        <v>152</v>
      </c>
      <c r="K29" s="8" cm="1">
        <f t="array" ref="K29">INDEX(zTippingResultsByGroup[],$J29,K$11)</f>
        <v>11</v>
      </c>
      <c r="L29" s="8" t="b">
        <f t="shared" si="0"/>
        <v>0</v>
      </c>
      <c r="M29" s="8">
        <f>_xlfn.XLOOKUP($B29,Results!$A$11:$A$178,Results!$N$11:$N$178,,0)</f>
        <v>70</v>
      </c>
      <c r="N29" s="8" t="str" cm="1">
        <f t="array" ref="N29">IF($L29,INDEX(zTippingResultsByGroup[],$J29,N$11),"")</f>
        <v/>
      </c>
      <c r="O29" s="8" t="str" cm="1">
        <f t="array" ref="O29">IF($L29,INDEX(zTippingResultsByGroup[],$J29,O$11),"")</f>
        <v/>
      </c>
      <c r="P29" s="8"/>
      <c r="Q29" s="8"/>
      <c r="R29" s="19" t="str">
        <f t="shared" si="1"/>
        <v/>
      </c>
      <c r="S29" s="12" t="str">
        <v/>
      </c>
      <c r="T29" s="8" t="str">
        <f t="shared" si="6"/>
        <v/>
      </c>
      <c r="U29" s="17" t="str" cm="1">
        <f t="array" ref="U29">IF($L29,INDEX(zTippingResultsByGroup[],$J29,U$11),"")</f>
        <v/>
      </c>
      <c r="V29" s="17" t="str" cm="1">
        <f t="array" ref="V29">IF($L29,INDEX(zTippingResultsByGroup[],$J29,V$11),"")</f>
        <v/>
      </c>
      <c r="W29" s="17" t="str" cm="1">
        <f t="array" ref="W29">IF($L29,INDEX(zTippingResultsByGroup[],$J29,W$11),"")</f>
        <v/>
      </c>
      <c r="X29" s="26" t="str" cm="1">
        <f t="array" ref="X29">IF($L29,INDEX(zTippingResultsByGroup[],$J29,X$11),"")</f>
        <v/>
      </c>
      <c r="Y29" s="12" t="str" cm="1">
        <f t="array" ref="Y29">LEFT(IF($L29,INDEX(zTippingResultsByGroup[],$J29,Y$11),""),1)</f>
        <v/>
      </c>
      <c r="Z29" s="12" t="str" cm="1">
        <f t="array" ref="Z29">LEFT(IF($L29,INDEX(zTippingResultsByGroup[],$J29,Z$11),""),1)</f>
        <v/>
      </c>
      <c r="AA29" s="12" t="str" cm="1">
        <f t="array" ref="AA29">LEFT(IF($L29,INDEX(zTippingResultsByGroup[],$J29,AA$11),""),1)</f>
        <v/>
      </c>
      <c r="AB29" s="8" t="str" cm="1">
        <f t="array" ref="AB29">IF($L29,INDEX(zTippingResultsByGroup[],$J29,AB$11),"")</f>
        <v/>
      </c>
      <c r="AC29" s="10"/>
      <c r="AD29" s="8"/>
      <c r="AE29" s="10"/>
      <c r="AF29" s="11"/>
      <c r="AG29" s="166" t="b">
        <f t="shared" si="2"/>
        <v>1</v>
      </c>
      <c r="AH29" s="167" t="str" cm="1">
        <f t="array" ref="AH29">IF($L29,INDEX(zTippingResultsByGroup[],$J29,AH$11),"")</f>
        <v/>
      </c>
      <c r="AI29" s="11"/>
      <c r="AJ29" s="11" t="b">
        <f t="shared" si="3"/>
        <v>1</v>
      </c>
      <c r="AK29" s="11" t="b">
        <f t="shared" si="4"/>
        <v>1</v>
      </c>
      <c r="AL29" s="11"/>
      <c r="AM29" s="11"/>
      <c r="AN29" s="11"/>
      <c r="AO29" s="11"/>
      <c r="AP29" s="11"/>
      <c r="AQ29" s="11"/>
      <c r="AR29" s="11"/>
      <c r="AS29" s="11"/>
      <c r="AT29" s="18"/>
    </row>
    <row r="30" spans="1:46" s="9" customFormat="1" x14ac:dyDescent="0.35">
      <c r="A30" s="9">
        <v>17</v>
      </c>
      <c r="B30" s="8" cm="1">
        <f t="array" ref="B30">INDEX(zTippingResultsByGroup[],$J30,B$11)</f>
        <v>29</v>
      </c>
      <c r="C30" s="8" t="b">
        <v>1</v>
      </c>
      <c r="D30" s="8" t="b" cm="1">
        <f t="array" ref="D30">INDEX(zTippingResultsByGroup[],$J30,D$11)&lt;&gt;0</f>
        <v>1</v>
      </c>
      <c r="E30" s="8"/>
      <c r="F30" s="8"/>
      <c r="G30" s="8">
        <f t="shared" si="5"/>
        <v>5</v>
      </c>
      <c r="H30" s="8" t="b">
        <f t="shared" si="7"/>
        <v>0</v>
      </c>
      <c r="I30" s="8">
        <v>17</v>
      </c>
      <c r="J30" s="8">
        <f t="shared" si="8"/>
        <v>153</v>
      </c>
      <c r="K30" s="8" cm="1">
        <f t="array" ref="K30">INDEX(zTippingResultsByGroup[],$J30,K$11)</f>
        <v>11</v>
      </c>
      <c r="L30" s="8" t="b">
        <f t="shared" si="0"/>
        <v>0</v>
      </c>
      <c r="M30" s="8">
        <f>_xlfn.XLOOKUP($B30,Results!$A$11:$A$178,Results!$N$11:$N$178,,0)</f>
        <v>70</v>
      </c>
      <c r="N30" s="8" t="str" cm="1">
        <f t="array" ref="N30">IF($L30,INDEX(zTippingResultsByGroup[],$J30,N$11),"")</f>
        <v/>
      </c>
      <c r="O30" s="8" t="str" cm="1">
        <f t="array" ref="O30">IF($L30,INDEX(zTippingResultsByGroup[],$J30,O$11),"")</f>
        <v/>
      </c>
      <c r="P30" s="8"/>
      <c r="Q30" s="8"/>
      <c r="R30" s="19" t="str">
        <f t="shared" si="1"/>
        <v/>
      </c>
      <c r="S30" s="12" t="str">
        <v/>
      </c>
      <c r="T30" s="8" t="str">
        <f t="shared" si="6"/>
        <v/>
      </c>
      <c r="U30" s="17" t="str" cm="1">
        <f t="array" ref="U30">IF($L30,INDEX(zTippingResultsByGroup[],$J30,U$11),"")</f>
        <v/>
      </c>
      <c r="V30" s="17" t="str" cm="1">
        <f t="array" ref="V30">IF($L30,INDEX(zTippingResultsByGroup[],$J30,V$11),"")</f>
        <v/>
      </c>
      <c r="W30" s="17" t="str" cm="1">
        <f t="array" ref="W30">IF($L30,INDEX(zTippingResultsByGroup[],$J30,W$11),"")</f>
        <v/>
      </c>
      <c r="X30" s="26" t="str" cm="1">
        <f t="array" ref="X30">IF($L30,INDEX(zTippingResultsByGroup[],$J30,X$11),"")</f>
        <v/>
      </c>
      <c r="Y30" s="12" t="str" cm="1">
        <f t="array" ref="Y30">LEFT(IF($L30,INDEX(zTippingResultsByGroup[],$J30,Y$11),""),1)</f>
        <v/>
      </c>
      <c r="Z30" s="12" t="str" cm="1">
        <f t="array" ref="Z30">LEFT(IF($L30,INDEX(zTippingResultsByGroup[],$J30,Z$11),""),1)</f>
        <v/>
      </c>
      <c r="AA30" s="12" t="str" cm="1">
        <f t="array" ref="AA30">LEFT(IF($L30,INDEX(zTippingResultsByGroup[],$J30,AA$11),""),1)</f>
        <v/>
      </c>
      <c r="AB30" s="8" t="str" cm="1">
        <f t="array" ref="AB30">IF($L30,INDEX(zTippingResultsByGroup[],$J30,AB$11),"")</f>
        <v/>
      </c>
      <c r="AC30" s="10"/>
      <c r="AD30" s="8"/>
      <c r="AE30" s="10"/>
      <c r="AF30" s="11"/>
      <c r="AG30" s="166" t="b">
        <f t="shared" si="2"/>
        <v>1</v>
      </c>
      <c r="AH30" s="167" t="str" cm="1">
        <f t="array" ref="AH30">IF($L30,INDEX(zTippingResultsByGroup[],$J30,AH$11),"")</f>
        <v/>
      </c>
      <c r="AI30" s="11"/>
      <c r="AJ30" s="11" t="b">
        <f t="shared" si="3"/>
        <v>1</v>
      </c>
      <c r="AK30" s="11" t="b">
        <f t="shared" si="4"/>
        <v>1</v>
      </c>
      <c r="AL30" s="11"/>
      <c r="AM30" s="11"/>
      <c r="AN30" s="11"/>
      <c r="AO30" s="11"/>
      <c r="AP30" s="11"/>
      <c r="AQ30" s="11"/>
      <c r="AR30" s="11"/>
      <c r="AS30" s="11"/>
      <c r="AT30" s="18"/>
    </row>
    <row r="31" spans="1:46" x14ac:dyDescent="0.35">
      <c r="A31" s="4">
        <v>18</v>
      </c>
      <c r="B31" s="8" cm="1">
        <f t="array" ref="B31">INDEX(zTippingResultsByGroup[],$J31,B$11)</f>
        <v>251</v>
      </c>
      <c r="C31" s="8" t="b">
        <v>1</v>
      </c>
      <c r="D31" s="8" t="b" cm="1">
        <f t="array" ref="D31">INDEX(zTippingResultsByGroup[],$J31,D$11)&lt;&gt;0</f>
        <v>1</v>
      </c>
      <c r="E31" s="8"/>
      <c r="F31" s="8"/>
      <c r="G31" s="8">
        <f t="shared" si="5"/>
        <v>1</v>
      </c>
      <c r="H31" s="8" t="b">
        <f t="shared" si="7"/>
        <v>0</v>
      </c>
      <c r="I31" s="8">
        <v>18</v>
      </c>
      <c r="J31" s="8">
        <f t="shared" si="8"/>
        <v>154</v>
      </c>
      <c r="K31" s="8" cm="1">
        <f t="array" ref="K31">INDEX(zTippingResultsByGroup[],$J31,K$11)</f>
        <v>11</v>
      </c>
      <c r="L31" s="8" t="b">
        <f t="shared" si="0"/>
        <v>0</v>
      </c>
      <c r="M31" s="8">
        <f>_xlfn.XLOOKUP($B31,Results!$A$11:$A$178,Results!$N$11:$N$178,,0)</f>
        <v>111</v>
      </c>
      <c r="N31" s="8" t="str" cm="1">
        <f t="array" ref="N31">IF($L31,INDEX(zTippingResultsByGroup[],$J31,N$11),"")</f>
        <v/>
      </c>
      <c r="O31" s="8" t="str" cm="1">
        <f t="array" ref="O31">IF($L31,INDEX(zTippingResultsByGroup[],$J31,O$11),"")</f>
        <v/>
      </c>
      <c r="P31" s="8"/>
      <c r="Q31" s="8"/>
      <c r="R31" s="19" t="str">
        <f t="shared" si="1"/>
        <v/>
      </c>
      <c r="S31" s="12" t="str">
        <v/>
      </c>
      <c r="T31" s="8" t="str">
        <f t="shared" si="6"/>
        <v/>
      </c>
      <c r="U31" s="17" t="str" cm="1">
        <f t="array" ref="U31">IF($L31,INDEX(zTippingResultsByGroup[],$J31,U$11),"")</f>
        <v/>
      </c>
      <c r="V31" s="17" t="str" cm="1">
        <f t="array" ref="V31">IF($L31,INDEX(zTippingResultsByGroup[],$J31,V$11),"")</f>
        <v/>
      </c>
      <c r="W31" s="17" t="str" cm="1">
        <f t="array" ref="W31">IF($L31,INDEX(zTippingResultsByGroup[],$J31,W$11),"")</f>
        <v/>
      </c>
      <c r="X31" s="26" t="str" cm="1">
        <f t="array" ref="X31">IF($L31,INDEX(zTippingResultsByGroup[],$J31,X$11),"")</f>
        <v/>
      </c>
      <c r="Y31" s="12" t="str" cm="1">
        <f t="array" ref="Y31">LEFT(IF($L31,INDEX(zTippingResultsByGroup[],$J31,Y$11),""),1)</f>
        <v/>
      </c>
      <c r="Z31" s="12" t="str" cm="1">
        <f t="array" ref="Z31">LEFT(IF($L31,INDEX(zTippingResultsByGroup[],$J31,Z$11),""),1)</f>
        <v/>
      </c>
      <c r="AA31" s="12" t="str" cm="1">
        <f t="array" ref="AA31">LEFT(IF($L31,INDEX(zTippingResultsByGroup[],$J31,AA$11),""),1)</f>
        <v/>
      </c>
      <c r="AB31" s="8" t="str" cm="1">
        <f t="array" ref="AB31">IF($L31,INDEX(zTippingResultsByGroup[],$J31,AB$11),"")</f>
        <v/>
      </c>
      <c r="AC31" s="10"/>
      <c r="AD31" s="8"/>
      <c r="AE31" s="10"/>
      <c r="AF31" s="11"/>
      <c r="AG31" s="166" t="b">
        <f t="shared" si="2"/>
        <v>1</v>
      </c>
      <c r="AH31" s="167" t="str" cm="1">
        <f t="array" ref="AH31">IF($L31,INDEX(zTippingResultsByGroup[],$J31,AH$11),"")</f>
        <v/>
      </c>
      <c r="AI31" s="11"/>
      <c r="AJ31" s="11" t="b">
        <f t="shared" si="3"/>
        <v>1</v>
      </c>
      <c r="AK31" s="11" t="b">
        <f t="shared" si="4"/>
        <v>1</v>
      </c>
      <c r="AL31" s="11"/>
      <c r="AM31" s="11"/>
      <c r="AN31" s="11"/>
      <c r="AO31" s="11"/>
      <c r="AP31" s="11"/>
      <c r="AQ31" s="11"/>
      <c r="AR31" s="11"/>
      <c r="AS31" s="11"/>
      <c r="AT31" s="18"/>
    </row>
    <row r="32" spans="1:46" x14ac:dyDescent="0.35">
      <c r="A32" s="4">
        <v>19</v>
      </c>
      <c r="B32" s="8" cm="1">
        <f t="array" ref="B32">INDEX(zTippingResultsByGroup[],$J32,B$11)</f>
        <v>67</v>
      </c>
      <c r="C32" s="8" t="b">
        <v>1</v>
      </c>
      <c r="D32" s="8" t="b" cm="1">
        <f t="array" ref="D32">INDEX(zTippingResultsByGroup[],$J32,D$11)&lt;&gt;0</f>
        <v>1</v>
      </c>
      <c r="E32" s="8"/>
      <c r="F32" s="8"/>
      <c r="G32" s="8">
        <f t="shared" si="5"/>
        <v>2</v>
      </c>
      <c r="H32" s="8" t="b">
        <f t="shared" si="7"/>
        <v>0</v>
      </c>
      <c r="I32" s="8">
        <v>19</v>
      </c>
      <c r="J32" s="8">
        <f t="shared" si="8"/>
        <v>155</v>
      </c>
      <c r="K32" s="8" cm="1">
        <f t="array" ref="K32">INDEX(zTippingResultsByGroup[],$J32,K$11)</f>
        <v>11</v>
      </c>
      <c r="L32" s="8" t="b">
        <f t="shared" si="0"/>
        <v>0</v>
      </c>
      <c r="M32" s="8">
        <f>_xlfn.XLOOKUP($B32,Results!$A$11:$A$178,Results!$N$11:$N$178,,0)</f>
        <v>111</v>
      </c>
      <c r="N32" s="8" t="str" cm="1">
        <f t="array" ref="N32">IF($L32,INDEX(zTippingResultsByGroup[],$J32,N$11),"")</f>
        <v/>
      </c>
      <c r="O32" s="8" t="str" cm="1">
        <f t="array" ref="O32">IF($L32,INDEX(zTippingResultsByGroup[],$J32,O$11),"")</f>
        <v/>
      </c>
      <c r="P32" s="8"/>
      <c r="Q32" s="8"/>
      <c r="R32" s="19" t="str">
        <f t="shared" si="1"/>
        <v/>
      </c>
      <c r="S32" s="12" t="str">
        <v/>
      </c>
      <c r="T32" s="8" t="str">
        <f t="shared" si="6"/>
        <v/>
      </c>
      <c r="U32" s="17" t="str" cm="1">
        <f t="array" ref="U32">IF($L32,INDEX(zTippingResultsByGroup[],$J32,U$11),"")</f>
        <v/>
      </c>
      <c r="V32" s="17" t="str" cm="1">
        <f t="array" ref="V32">IF($L32,INDEX(zTippingResultsByGroup[],$J32,V$11),"")</f>
        <v/>
      </c>
      <c r="W32" s="17" t="str" cm="1">
        <f t="array" ref="W32">IF($L32,INDEX(zTippingResultsByGroup[],$J32,W$11),"")</f>
        <v/>
      </c>
      <c r="X32" s="26" t="str" cm="1">
        <f t="array" ref="X32">IF($L32,INDEX(zTippingResultsByGroup[],$J32,X$11),"")</f>
        <v/>
      </c>
      <c r="Y32" s="12" t="str" cm="1">
        <f t="array" ref="Y32">LEFT(IF($L32,INDEX(zTippingResultsByGroup[],$J32,Y$11),""),1)</f>
        <v/>
      </c>
      <c r="Z32" s="12" t="str" cm="1">
        <f t="array" ref="Z32">LEFT(IF($L32,INDEX(zTippingResultsByGroup[],$J32,Z$11),""),1)</f>
        <v/>
      </c>
      <c r="AA32" s="12" t="str" cm="1">
        <f t="array" ref="AA32">LEFT(IF($L32,INDEX(zTippingResultsByGroup[],$J32,AA$11),""),1)</f>
        <v/>
      </c>
      <c r="AB32" s="8" t="str" cm="1">
        <f t="array" ref="AB32">IF($L32,INDEX(zTippingResultsByGroup[],$J32,AB$11),"")</f>
        <v/>
      </c>
      <c r="AC32" s="10"/>
      <c r="AD32" s="8"/>
      <c r="AE32" s="10"/>
      <c r="AF32" s="11"/>
      <c r="AG32" s="166" t="b">
        <f t="shared" si="2"/>
        <v>1</v>
      </c>
      <c r="AH32" s="167" t="str" cm="1">
        <f t="array" ref="AH32">IF($L32,INDEX(zTippingResultsByGroup[],$J32,AH$11),"")</f>
        <v/>
      </c>
      <c r="AI32" s="11"/>
      <c r="AJ32" s="11" t="b">
        <f t="shared" si="3"/>
        <v>1</v>
      </c>
      <c r="AK32" s="11" t="b">
        <f t="shared" si="4"/>
        <v>1</v>
      </c>
      <c r="AL32" s="11"/>
      <c r="AM32" s="11"/>
      <c r="AN32" s="11"/>
      <c r="AO32" s="11"/>
      <c r="AP32" s="11"/>
      <c r="AQ32" s="11"/>
      <c r="AR32" s="11"/>
      <c r="AS32" s="11"/>
      <c r="AT32" s="18"/>
    </row>
    <row r="33" spans="1:46" x14ac:dyDescent="0.35">
      <c r="A33" s="4">
        <v>20</v>
      </c>
      <c r="B33" s="8" cm="1">
        <f t="array" ref="B33">INDEX(zTippingResultsByGroup[],$J33,B$11)</f>
        <v>36</v>
      </c>
      <c r="C33" s="8" t="b">
        <v>1</v>
      </c>
      <c r="D33" s="8" t="b" cm="1">
        <f t="array" ref="D33">INDEX(zTippingResultsByGroup[],$J33,D$11)&lt;&gt;0</f>
        <v>1</v>
      </c>
      <c r="E33" s="8"/>
      <c r="F33" s="8"/>
      <c r="G33" s="8">
        <f t="shared" si="5"/>
        <v>3</v>
      </c>
      <c r="H33" s="8" t="b">
        <f t="shared" si="7"/>
        <v>0</v>
      </c>
      <c r="I33" s="8">
        <v>20</v>
      </c>
      <c r="J33" s="8">
        <f t="shared" si="8"/>
        <v>156</v>
      </c>
      <c r="K33" s="8" cm="1">
        <f t="array" ref="K33">INDEX(zTippingResultsByGroup[],$J33,K$11)</f>
        <v>11</v>
      </c>
      <c r="L33" s="8" t="b">
        <f t="shared" si="0"/>
        <v>0</v>
      </c>
      <c r="M33" s="8">
        <f>_xlfn.XLOOKUP($B33,Results!$A$11:$A$178,Results!$N$11:$N$178,,0)</f>
        <v>135</v>
      </c>
      <c r="N33" s="8" t="str" cm="1">
        <f t="array" ref="N33">IF($L33,INDEX(zTippingResultsByGroup[],$J33,N$11),"")</f>
        <v/>
      </c>
      <c r="O33" s="8" t="str" cm="1">
        <f t="array" ref="O33">IF($L33,INDEX(zTippingResultsByGroup[],$J33,O$11),"")</f>
        <v/>
      </c>
      <c r="P33" s="8"/>
      <c r="Q33" s="8"/>
      <c r="R33" s="19" t="str">
        <f t="shared" si="1"/>
        <v/>
      </c>
      <c r="S33" s="12" t="str">
        <v/>
      </c>
      <c r="T33" s="8" t="str">
        <f t="shared" si="6"/>
        <v/>
      </c>
      <c r="U33" s="17" t="str" cm="1">
        <f t="array" ref="U33">IF($L33,INDEX(zTippingResultsByGroup[],$J33,U$11),"")</f>
        <v/>
      </c>
      <c r="V33" s="17" t="str" cm="1">
        <f t="array" ref="V33">IF($L33,INDEX(zTippingResultsByGroup[],$J33,V$11),"")</f>
        <v/>
      </c>
      <c r="W33" s="17" t="str" cm="1">
        <f t="array" ref="W33">IF($L33,INDEX(zTippingResultsByGroup[],$J33,W$11),"")</f>
        <v/>
      </c>
      <c r="X33" s="26" t="str" cm="1">
        <f t="array" ref="X33">IF($L33,INDEX(zTippingResultsByGroup[],$J33,X$11),"")</f>
        <v/>
      </c>
      <c r="Y33" s="12" t="str" cm="1">
        <f t="array" ref="Y33">LEFT(IF($L33,INDEX(zTippingResultsByGroup[],$J33,Y$11),""),1)</f>
        <v/>
      </c>
      <c r="Z33" s="12" t="str" cm="1">
        <f t="array" ref="Z33">LEFT(IF($L33,INDEX(zTippingResultsByGroup[],$J33,Z$11),""),1)</f>
        <v/>
      </c>
      <c r="AA33" s="12" t="str" cm="1">
        <f t="array" ref="AA33">LEFT(IF($L33,INDEX(zTippingResultsByGroup[],$J33,AA$11),""),1)</f>
        <v/>
      </c>
      <c r="AB33" s="8" t="str" cm="1">
        <f t="array" ref="AB33">IF($L33,INDEX(zTippingResultsByGroup[],$J33,AB$11),"")</f>
        <v/>
      </c>
      <c r="AC33" s="10"/>
      <c r="AD33" s="8"/>
      <c r="AE33" s="10"/>
      <c r="AF33" s="11"/>
      <c r="AG33" s="166" t="b">
        <f t="shared" si="2"/>
        <v>1</v>
      </c>
      <c r="AH33" s="167" t="str" cm="1">
        <f t="array" ref="AH33">IF($L33,INDEX(zTippingResultsByGroup[],$J33,AH$11),"")</f>
        <v/>
      </c>
      <c r="AI33" s="11"/>
      <c r="AJ33" s="11" t="b">
        <f t="shared" si="3"/>
        <v>1</v>
      </c>
      <c r="AK33" s="11" t="b">
        <f t="shared" si="4"/>
        <v>1</v>
      </c>
      <c r="AL33" s="11"/>
      <c r="AM33" s="11"/>
      <c r="AN33" s="11"/>
      <c r="AO33" s="11"/>
      <c r="AP33" s="11"/>
      <c r="AQ33" s="11"/>
      <c r="AR33" s="11"/>
      <c r="AS33" s="11"/>
      <c r="AT33" s="18"/>
    </row>
    <row r="34" spans="1:46" x14ac:dyDescent="0.35">
      <c r="A34" s="4">
        <v>21</v>
      </c>
      <c r="B34" s="8" cm="1">
        <f t="array" ref="B34">INDEX(zTippingResultsByGroup[],$J34,B$11)</f>
        <v>60</v>
      </c>
      <c r="C34" s="8" t="b">
        <v>1</v>
      </c>
      <c r="D34" s="8" t="b" cm="1">
        <f t="array" ref="D34">INDEX(zTippingResultsByGroup[],$J34,D$11)&lt;&gt;0</f>
        <v>1</v>
      </c>
      <c r="E34" s="8"/>
      <c r="F34" s="8"/>
      <c r="G34" s="8">
        <f t="shared" si="5"/>
        <v>4</v>
      </c>
      <c r="H34" s="8" t="b">
        <f t="shared" si="7"/>
        <v>0</v>
      </c>
      <c r="I34" s="8">
        <v>21</v>
      </c>
      <c r="J34" s="8">
        <f t="shared" si="8"/>
        <v>157</v>
      </c>
      <c r="K34" s="8" cm="1">
        <f t="array" ref="K34">INDEX(zTippingResultsByGroup[],$J34,K$11)</f>
        <v>11</v>
      </c>
      <c r="L34" s="8" t="b">
        <f t="shared" si="0"/>
        <v>0</v>
      </c>
      <c r="M34" s="8">
        <f>_xlfn.XLOOKUP($B34,Results!$A$11:$A$178,Results!$N$11:$N$178,,0)</f>
        <v>134</v>
      </c>
      <c r="N34" s="8" t="str" cm="1">
        <f t="array" ref="N34">IF($L34,INDEX(zTippingResultsByGroup[],$J34,N$11),"")</f>
        <v/>
      </c>
      <c r="O34" s="8" t="str" cm="1">
        <f t="array" ref="O34">IF($L34,INDEX(zTippingResultsByGroup[],$J34,O$11),"")</f>
        <v/>
      </c>
      <c r="P34" s="8"/>
      <c r="Q34" s="8"/>
      <c r="R34" s="19" t="str">
        <f t="shared" si="1"/>
        <v/>
      </c>
      <c r="S34" s="12" t="str">
        <v/>
      </c>
      <c r="T34" s="8" t="str">
        <f t="shared" si="6"/>
        <v/>
      </c>
      <c r="U34" s="17" t="str" cm="1">
        <f t="array" ref="U34">IF($L34,INDEX(zTippingResultsByGroup[],$J34,U$11),"")</f>
        <v/>
      </c>
      <c r="V34" s="17" t="str" cm="1">
        <f t="array" ref="V34">IF($L34,INDEX(zTippingResultsByGroup[],$J34,V$11),"")</f>
        <v/>
      </c>
      <c r="W34" s="17" t="str" cm="1">
        <f t="array" ref="W34">IF($L34,INDEX(zTippingResultsByGroup[],$J34,W$11),"")</f>
        <v/>
      </c>
      <c r="X34" s="26" t="str" cm="1">
        <f t="array" ref="X34">IF($L34,INDEX(zTippingResultsByGroup[],$J34,X$11),"")</f>
        <v/>
      </c>
      <c r="Y34" s="12" t="str" cm="1">
        <f t="array" ref="Y34">LEFT(IF($L34,INDEX(zTippingResultsByGroup[],$J34,Y$11),""),1)</f>
        <v/>
      </c>
      <c r="Z34" s="12" t="str" cm="1">
        <f t="array" ref="Z34">LEFT(IF($L34,INDEX(zTippingResultsByGroup[],$J34,Z$11),""),1)</f>
        <v/>
      </c>
      <c r="AA34" s="12" t="str" cm="1">
        <f t="array" ref="AA34">LEFT(IF($L34,INDEX(zTippingResultsByGroup[],$J34,AA$11),""),1)</f>
        <v/>
      </c>
      <c r="AB34" s="8" t="str" cm="1">
        <f t="array" ref="AB34">IF($L34,INDEX(zTippingResultsByGroup[],$J34,AB$11),"")</f>
        <v/>
      </c>
      <c r="AC34" s="10"/>
      <c r="AD34" s="8"/>
      <c r="AE34" s="10"/>
      <c r="AF34" s="11"/>
      <c r="AG34" s="166" t="b">
        <f t="shared" si="2"/>
        <v>1</v>
      </c>
      <c r="AH34" s="167" t="str" cm="1">
        <f t="array" ref="AH34">IF($L34,INDEX(zTippingResultsByGroup[],$J34,AH$11),"")</f>
        <v/>
      </c>
      <c r="AI34" s="11"/>
      <c r="AJ34" s="11" t="b">
        <f t="shared" si="3"/>
        <v>1</v>
      </c>
      <c r="AK34" s="11" t="b">
        <f t="shared" si="4"/>
        <v>1</v>
      </c>
      <c r="AL34" s="11"/>
      <c r="AM34" s="11"/>
      <c r="AN34" s="11"/>
      <c r="AO34" s="11"/>
      <c r="AP34" s="11"/>
      <c r="AQ34" s="11"/>
      <c r="AR34" s="11"/>
      <c r="AS34" s="11"/>
      <c r="AT34" s="18"/>
    </row>
    <row r="35" spans="1:46" s="9" customFormat="1" x14ac:dyDescent="0.35">
      <c r="A35" s="9">
        <v>22</v>
      </c>
      <c r="B35" s="8" cm="1">
        <f t="array" ref="B35">INDEX(zTippingResultsByGroup[],$J35,B$11)</f>
        <v>275</v>
      </c>
      <c r="C35" s="8" t="b">
        <v>1</v>
      </c>
      <c r="D35" s="8" t="b" cm="1">
        <f t="array" ref="D35">INDEX(zTippingResultsByGroup[],$J35,D$11)&lt;&gt;0</f>
        <v>1</v>
      </c>
      <c r="E35" s="8"/>
      <c r="F35" s="8"/>
      <c r="G35" s="8">
        <f t="shared" si="5"/>
        <v>5</v>
      </c>
      <c r="H35" s="8" t="b">
        <f t="shared" si="7"/>
        <v>0</v>
      </c>
      <c r="I35" s="8">
        <v>22</v>
      </c>
      <c r="J35" s="8">
        <f t="shared" si="8"/>
        <v>158</v>
      </c>
      <c r="K35" s="8" cm="1">
        <f t="array" ref="K35">INDEX(zTippingResultsByGroup[],$J35,K$11)</f>
        <v>11</v>
      </c>
      <c r="L35" s="8" t="b">
        <f t="shared" si="0"/>
        <v>0</v>
      </c>
      <c r="M35" s="8">
        <f>_xlfn.XLOOKUP($B35,Results!$A$11:$A$178,Results!$N$11:$N$178,,0)</f>
        <v>137</v>
      </c>
      <c r="N35" s="8" t="str" cm="1">
        <f t="array" ref="N35">IF($L35,INDEX(zTippingResultsByGroup[],$J35,N$11),"")</f>
        <v/>
      </c>
      <c r="O35" s="8" t="str" cm="1">
        <f t="array" ref="O35">IF($L35,INDEX(zTippingResultsByGroup[],$J35,O$11),"")</f>
        <v/>
      </c>
      <c r="P35" s="8"/>
      <c r="Q35" s="8"/>
      <c r="R35" s="19" t="str">
        <f t="shared" si="1"/>
        <v/>
      </c>
      <c r="S35" s="12" t="str">
        <v/>
      </c>
      <c r="T35" s="8" t="str">
        <f t="shared" si="6"/>
        <v/>
      </c>
      <c r="U35" s="17" t="str" cm="1">
        <f t="array" ref="U35">IF($L35,INDEX(zTippingResultsByGroup[],$J35,U$11),"")</f>
        <v/>
      </c>
      <c r="V35" s="17" t="str" cm="1">
        <f t="array" ref="V35">IF($L35,INDEX(zTippingResultsByGroup[],$J35,V$11),"")</f>
        <v/>
      </c>
      <c r="W35" s="17" t="str" cm="1">
        <f t="array" ref="W35">IF($L35,INDEX(zTippingResultsByGroup[],$J35,W$11),"")</f>
        <v/>
      </c>
      <c r="X35" s="26" t="str" cm="1">
        <f t="array" ref="X35">IF($L35,INDEX(zTippingResultsByGroup[],$J35,X$11),"")</f>
        <v/>
      </c>
      <c r="Y35" s="12" t="str" cm="1">
        <f t="array" ref="Y35">LEFT(IF($L35,INDEX(zTippingResultsByGroup[],$J35,Y$11),""),1)</f>
        <v/>
      </c>
      <c r="Z35" s="12" t="str" cm="1">
        <f t="array" ref="Z35">LEFT(IF($L35,INDEX(zTippingResultsByGroup[],$J35,Z$11),""),1)</f>
        <v/>
      </c>
      <c r="AA35" s="12" t="str" cm="1">
        <f t="array" ref="AA35">LEFT(IF($L35,INDEX(zTippingResultsByGroup[],$J35,AA$11),""),1)</f>
        <v/>
      </c>
      <c r="AB35" s="8" t="str" cm="1">
        <f t="array" ref="AB35">IF($L35,INDEX(zTippingResultsByGroup[],$J35,AB$11),"")</f>
        <v/>
      </c>
      <c r="AC35" s="10"/>
      <c r="AD35" s="8"/>
      <c r="AE35" s="10"/>
      <c r="AF35" s="11"/>
      <c r="AG35" s="166" t="b">
        <f t="shared" si="2"/>
        <v>1</v>
      </c>
      <c r="AH35" s="167" t="str" cm="1">
        <f t="array" ref="AH35">IF($L35,INDEX(zTippingResultsByGroup[],$J35,AH$11),"")</f>
        <v/>
      </c>
      <c r="AI35" s="11"/>
      <c r="AJ35" s="11" t="b">
        <f t="shared" si="3"/>
        <v>1</v>
      </c>
      <c r="AK35" s="11" t="b">
        <f t="shared" si="4"/>
        <v>1</v>
      </c>
      <c r="AL35" s="11"/>
      <c r="AM35" s="11"/>
      <c r="AN35" s="11"/>
      <c r="AO35" s="11"/>
      <c r="AP35" s="11"/>
      <c r="AQ35" s="11"/>
      <c r="AR35" s="11"/>
      <c r="AS35" s="11"/>
      <c r="AT35" s="18"/>
    </row>
    <row r="36" spans="1:46" x14ac:dyDescent="0.35">
      <c r="A36" s="4">
        <v>23</v>
      </c>
      <c r="B36" s="8" t="e" cm="1">
        <f t="array" ref="B36">INDEX(zTippingResultsByGroup[],$J36,B$11)</f>
        <v>#REF!</v>
      </c>
      <c r="C36" s="8" t="b">
        <v>1</v>
      </c>
      <c r="D36" s="8" t="e" cm="1">
        <f t="array" ref="D36">INDEX(zTippingResultsByGroup[],$J36,D$11)&lt;&gt;0</f>
        <v>#REF!</v>
      </c>
      <c r="E36" s="8"/>
      <c r="F36" s="8"/>
      <c r="G36" s="8">
        <f t="shared" si="5"/>
        <v>1</v>
      </c>
      <c r="H36" s="8" t="b">
        <f t="shared" si="7"/>
        <v>0</v>
      </c>
      <c r="I36" s="8">
        <v>23</v>
      </c>
      <c r="J36" s="8">
        <f t="shared" si="8"/>
        <v>159</v>
      </c>
      <c r="K36" s="8" t="e" cm="1">
        <f t="array" ref="K36">INDEX(zTippingResultsByGroup[],$J36,K$11)</f>
        <v>#REF!</v>
      </c>
      <c r="L36" s="8" t="b">
        <f t="shared" si="0"/>
        <v>0</v>
      </c>
      <c r="M36" s="8" t="e">
        <f>_xlfn.XLOOKUP($B36,Results!$A$11:$A$178,Results!$N$11:$N$178,,0)</f>
        <v>#REF!</v>
      </c>
      <c r="N36" s="8" t="str" cm="1">
        <f t="array" ref="N36">IF($L36,INDEX(zTippingResultsByGroup[],$J36,N$11),"")</f>
        <v/>
      </c>
      <c r="O36" s="8" t="str" cm="1">
        <f t="array" ref="O36">IF($L36,INDEX(zTippingResultsByGroup[],$J36,O$11),"")</f>
        <v/>
      </c>
      <c r="P36" s="8"/>
      <c r="Q36" s="8"/>
      <c r="R36" s="19" t="str">
        <f t="shared" si="1"/>
        <v/>
      </c>
      <c r="S36" s="12" t="str">
        <v/>
      </c>
      <c r="T36" s="8" t="str">
        <f t="shared" si="6"/>
        <v/>
      </c>
      <c r="U36" s="17" t="str" cm="1">
        <f t="array" ref="U36">IF($L36,INDEX(zTippingResultsByGroup[],$J36,U$11),"")</f>
        <v/>
      </c>
      <c r="V36" s="17" t="str" cm="1">
        <f t="array" ref="V36">IF($L36,INDEX(zTippingResultsByGroup[],$J36,V$11),"")</f>
        <v/>
      </c>
      <c r="W36" s="17" t="str" cm="1">
        <f t="array" ref="W36">IF($L36,INDEX(zTippingResultsByGroup[],$J36,W$11),"")</f>
        <v/>
      </c>
      <c r="X36" s="26" t="str" cm="1">
        <f t="array" ref="X36">IF($L36,INDEX(zTippingResultsByGroup[],$J36,X$11),"")</f>
        <v/>
      </c>
      <c r="Y36" s="12" t="str" cm="1">
        <f t="array" ref="Y36">LEFT(IF($L36,INDEX(zTippingResultsByGroup[],$J36,Y$11),""),1)</f>
        <v/>
      </c>
      <c r="Z36" s="12" t="str" cm="1">
        <f t="array" ref="Z36">LEFT(IF($L36,INDEX(zTippingResultsByGroup[],$J36,Z$11),""),1)</f>
        <v/>
      </c>
      <c r="AA36" s="12" t="str" cm="1">
        <f t="array" ref="AA36">LEFT(IF($L36,INDEX(zTippingResultsByGroup[],$J36,AA$11),""),1)</f>
        <v/>
      </c>
      <c r="AB36" s="8" t="str" cm="1">
        <f t="array" ref="AB36">IF($L36,INDEX(zTippingResultsByGroup[],$J36,AB$11),"")</f>
        <v/>
      </c>
      <c r="AC36" s="10"/>
      <c r="AD36" s="8"/>
      <c r="AE36" s="10"/>
      <c r="AF36" s="11"/>
      <c r="AG36" s="166" t="b">
        <f t="shared" si="2"/>
        <v>1</v>
      </c>
      <c r="AH36" s="167" t="str" cm="1">
        <f t="array" ref="AH36">IF($L36,INDEX(zTippingResultsByGroup[],$J36,AH$11),"")</f>
        <v/>
      </c>
      <c r="AI36" s="11"/>
      <c r="AJ36" s="11" t="b">
        <f t="shared" si="3"/>
        <v>1</v>
      </c>
      <c r="AK36" s="11" t="b">
        <f t="shared" si="4"/>
        <v>1</v>
      </c>
      <c r="AL36" s="11"/>
      <c r="AM36" s="11"/>
      <c r="AN36" s="11"/>
      <c r="AO36" s="11"/>
      <c r="AP36" s="11"/>
      <c r="AQ36" s="11"/>
      <c r="AR36" s="11"/>
      <c r="AS36" s="11"/>
      <c r="AT36" s="18"/>
    </row>
    <row r="37" spans="1:46" x14ac:dyDescent="0.35">
      <c r="A37" s="4">
        <v>24</v>
      </c>
      <c r="B37" s="8" t="e" cm="1">
        <f t="array" ref="B37">INDEX(zTippingResultsByGroup[],$J37,B$11)</f>
        <v>#REF!</v>
      </c>
      <c r="C37" s="8" t="b">
        <v>1</v>
      </c>
      <c r="D37" s="8" t="e" cm="1">
        <f t="array" ref="D37">INDEX(zTippingResultsByGroup[],$J37,D$11)&lt;&gt;0</f>
        <v>#REF!</v>
      </c>
      <c r="E37" s="8"/>
      <c r="F37" s="8"/>
      <c r="G37" s="8">
        <f t="shared" si="5"/>
        <v>2</v>
      </c>
      <c r="H37" s="8" t="b">
        <f t="shared" si="7"/>
        <v>0</v>
      </c>
      <c r="I37" s="8">
        <v>24</v>
      </c>
      <c r="J37" s="8">
        <f t="shared" si="8"/>
        <v>160</v>
      </c>
      <c r="K37" s="8" t="e" cm="1">
        <f t="array" ref="K37">INDEX(zTippingResultsByGroup[],$J37,K$11)</f>
        <v>#REF!</v>
      </c>
      <c r="L37" s="8" t="b">
        <f t="shared" si="0"/>
        <v>0</v>
      </c>
      <c r="M37" s="8" t="e">
        <f>_xlfn.XLOOKUP($B37,Results!$A$11:$A$178,Results!$N$11:$N$178,,0)</f>
        <v>#REF!</v>
      </c>
      <c r="N37" s="8" t="str" cm="1">
        <f t="array" ref="N37">IF($L37,INDEX(zTippingResultsByGroup[],$J37,N$11),"")</f>
        <v/>
      </c>
      <c r="O37" s="8" t="str" cm="1">
        <f t="array" ref="O37">IF($L37,INDEX(zTippingResultsByGroup[],$J37,O$11),"")</f>
        <v/>
      </c>
      <c r="P37" s="8"/>
      <c r="Q37" s="8"/>
      <c r="R37" s="19" t="str">
        <f t="shared" si="1"/>
        <v/>
      </c>
      <c r="S37" s="12" t="str">
        <v/>
      </c>
      <c r="T37" s="8" t="str">
        <f t="shared" si="6"/>
        <v/>
      </c>
      <c r="U37" s="17" t="str" cm="1">
        <f t="array" ref="U37">IF($L37,INDEX(zTippingResultsByGroup[],$J37,U$11),"")</f>
        <v/>
      </c>
      <c r="V37" s="17" t="str" cm="1">
        <f t="array" ref="V37">IF($L37,INDEX(zTippingResultsByGroup[],$J37,V$11),"")</f>
        <v/>
      </c>
      <c r="W37" s="17" t="str" cm="1">
        <f t="array" ref="W37">IF($L37,INDEX(zTippingResultsByGroup[],$J37,W$11),"")</f>
        <v/>
      </c>
      <c r="X37" s="26" t="str" cm="1">
        <f t="array" ref="X37">IF($L37,INDEX(zTippingResultsByGroup[],$J37,X$11),"")</f>
        <v/>
      </c>
      <c r="Y37" s="12" t="str" cm="1">
        <f t="array" ref="Y37">LEFT(IF($L37,INDEX(zTippingResultsByGroup[],$J37,Y$11),""),1)</f>
        <v/>
      </c>
      <c r="Z37" s="12" t="str" cm="1">
        <f t="array" ref="Z37">LEFT(IF($L37,INDEX(zTippingResultsByGroup[],$J37,Z$11),""),1)</f>
        <v/>
      </c>
      <c r="AA37" s="12" t="str" cm="1">
        <f t="array" ref="AA37">LEFT(IF($L37,INDEX(zTippingResultsByGroup[],$J37,AA$11),""),1)</f>
        <v/>
      </c>
      <c r="AB37" s="8" t="str" cm="1">
        <f t="array" ref="AB37">IF($L37,INDEX(zTippingResultsByGroup[],$J37,AB$11),"")</f>
        <v/>
      </c>
      <c r="AC37" s="10"/>
      <c r="AD37" s="8"/>
      <c r="AE37" s="10"/>
      <c r="AF37" s="11"/>
      <c r="AG37" s="166" t="b">
        <f t="shared" si="2"/>
        <v>1</v>
      </c>
      <c r="AH37" s="167" t="str" cm="1">
        <f t="array" ref="AH37">IF($L37,INDEX(zTippingResultsByGroup[],$J37,AH$11),"")</f>
        <v/>
      </c>
      <c r="AI37" s="11"/>
      <c r="AJ37" s="11" t="b">
        <f t="shared" si="3"/>
        <v>1</v>
      </c>
      <c r="AK37" s="11" t="b">
        <f t="shared" si="4"/>
        <v>1</v>
      </c>
      <c r="AL37" s="11"/>
      <c r="AM37" s="11"/>
      <c r="AN37" s="11"/>
      <c r="AO37" s="11"/>
      <c r="AP37" s="11"/>
      <c r="AQ37" s="11"/>
      <c r="AR37" s="11"/>
      <c r="AS37" s="11"/>
      <c r="AT37" s="18"/>
    </row>
    <row r="38" spans="1:46" s="9" customFormat="1" x14ac:dyDescent="0.35">
      <c r="A38" s="9">
        <v>25</v>
      </c>
      <c r="B38" s="8" t="e" cm="1">
        <f t="array" ref="B38">INDEX(zTippingResultsByGroup[],$J38,B$11)</f>
        <v>#REF!</v>
      </c>
      <c r="C38" s="8" t="b">
        <v>1</v>
      </c>
      <c r="D38" s="8" t="e" cm="1">
        <f t="array" ref="D38">INDEX(zTippingResultsByGroup[],$J38,D$11)&lt;&gt;0</f>
        <v>#REF!</v>
      </c>
      <c r="E38" s="8"/>
      <c r="F38" s="8"/>
      <c r="G38" s="8">
        <f t="shared" si="5"/>
        <v>3</v>
      </c>
      <c r="H38" s="8" t="b">
        <f t="shared" si="7"/>
        <v>0</v>
      </c>
      <c r="I38" s="8">
        <v>25</v>
      </c>
      <c r="J38" s="8">
        <f t="shared" si="8"/>
        <v>161</v>
      </c>
      <c r="K38" s="8" t="e" cm="1">
        <f t="array" ref="K38">INDEX(zTippingResultsByGroup[],$J38,K$11)</f>
        <v>#REF!</v>
      </c>
      <c r="L38" s="8" t="b">
        <f t="shared" si="0"/>
        <v>0</v>
      </c>
      <c r="M38" s="8" t="e">
        <f>_xlfn.XLOOKUP($B38,Results!$A$11:$A$178,Results!$N$11:$N$178,,0)</f>
        <v>#REF!</v>
      </c>
      <c r="N38" s="8" t="str" cm="1">
        <f t="array" ref="N38">IF($L38,INDEX(zTippingResultsByGroup[],$J38,N$11),"")</f>
        <v/>
      </c>
      <c r="O38" s="8" t="str" cm="1">
        <f t="array" ref="O38">IF($L38,INDEX(zTippingResultsByGroup[],$J38,O$11),"")</f>
        <v/>
      </c>
      <c r="P38" s="8"/>
      <c r="Q38" s="8"/>
      <c r="R38" s="19" t="str">
        <f t="shared" si="1"/>
        <v/>
      </c>
      <c r="S38" s="12" t="str">
        <v/>
      </c>
      <c r="T38" s="8" t="str">
        <f t="shared" si="6"/>
        <v/>
      </c>
      <c r="U38" s="17" t="str" cm="1">
        <f t="array" ref="U38">IF($L38,INDEX(zTippingResultsByGroup[],$J38,U$11),"")</f>
        <v/>
      </c>
      <c r="V38" s="17" t="str" cm="1">
        <f t="array" ref="V38">IF($L38,INDEX(zTippingResultsByGroup[],$J38,V$11),"")</f>
        <v/>
      </c>
      <c r="W38" s="17" t="str" cm="1">
        <f t="array" ref="W38">IF($L38,INDEX(zTippingResultsByGroup[],$J38,W$11),"")</f>
        <v/>
      </c>
      <c r="X38" s="26" t="str" cm="1">
        <f t="array" ref="X38">IF($L38,INDEX(zTippingResultsByGroup[],$J38,X$11),"")</f>
        <v/>
      </c>
      <c r="Y38" s="12" t="str" cm="1">
        <f t="array" ref="Y38">LEFT(IF($L38,INDEX(zTippingResultsByGroup[],$J38,Y$11),""),1)</f>
        <v/>
      </c>
      <c r="Z38" s="12" t="str" cm="1">
        <f t="array" ref="Z38">LEFT(IF($L38,INDEX(zTippingResultsByGroup[],$J38,Z$11),""),1)</f>
        <v/>
      </c>
      <c r="AA38" s="12" t="str" cm="1">
        <f t="array" ref="AA38">LEFT(IF($L38,INDEX(zTippingResultsByGroup[],$J38,AA$11),""),1)</f>
        <v/>
      </c>
      <c r="AB38" s="8" t="str" cm="1">
        <f t="array" ref="AB38">IF($L38,INDEX(zTippingResultsByGroup[],$J38,AB$11),"")</f>
        <v/>
      </c>
      <c r="AC38" s="10"/>
      <c r="AD38" s="8"/>
      <c r="AE38" s="10"/>
      <c r="AF38" s="11"/>
      <c r="AG38" s="166" t="b">
        <f t="shared" si="2"/>
        <v>1</v>
      </c>
      <c r="AH38" s="167" t="str" cm="1">
        <f t="array" ref="AH38">IF($L38,INDEX(zTippingResultsByGroup[],$J38,AH$11),"")</f>
        <v/>
      </c>
      <c r="AI38" s="11"/>
      <c r="AJ38" s="11" t="b">
        <f t="shared" si="3"/>
        <v>1</v>
      </c>
      <c r="AK38" s="11" t="b">
        <f t="shared" si="4"/>
        <v>1</v>
      </c>
      <c r="AL38" s="11"/>
      <c r="AM38" s="11"/>
      <c r="AN38" s="11"/>
      <c r="AO38" s="11"/>
      <c r="AP38" s="11"/>
      <c r="AQ38" s="11"/>
      <c r="AR38" s="11"/>
      <c r="AS38" s="11"/>
      <c r="AT38" s="18"/>
    </row>
    <row r="39" spans="1:46" x14ac:dyDescent="0.35">
      <c r="A39" s="4">
        <v>26</v>
      </c>
      <c r="B39" s="8" t="e" cm="1">
        <f t="array" ref="B39">INDEX(zTippingResultsByGroup[],$J39,B$11)</f>
        <v>#REF!</v>
      </c>
      <c r="C39" s="8" t="b">
        <v>1</v>
      </c>
      <c r="D39" s="8" t="e" cm="1">
        <f t="array" ref="D39">INDEX(zTippingResultsByGroup[],$J39,D$11)&lt;&gt;0</f>
        <v>#REF!</v>
      </c>
      <c r="E39" s="8"/>
      <c r="F39" s="8"/>
      <c r="G39" s="8">
        <f t="shared" si="5"/>
        <v>4</v>
      </c>
      <c r="H39" s="8" t="b">
        <f t="shared" si="7"/>
        <v>0</v>
      </c>
      <c r="I39" s="8">
        <v>26</v>
      </c>
      <c r="J39" s="8">
        <f t="shared" si="8"/>
        <v>162</v>
      </c>
      <c r="K39" s="8" t="e" cm="1">
        <f t="array" ref="K39">INDEX(zTippingResultsByGroup[],$J39,K$11)</f>
        <v>#REF!</v>
      </c>
      <c r="L39" s="8" t="b">
        <f t="shared" si="0"/>
        <v>0</v>
      </c>
      <c r="M39" s="8" t="e">
        <f>_xlfn.XLOOKUP($B39,Results!$A$11:$A$178,Results!$N$11:$N$178,,0)</f>
        <v>#REF!</v>
      </c>
      <c r="N39" s="8" t="str" cm="1">
        <f t="array" ref="N39">IF($L39,INDEX(zTippingResultsByGroup[],$J39,N$11),"")</f>
        <v/>
      </c>
      <c r="O39" s="8" t="str" cm="1">
        <f t="array" ref="O39">IF($L39,INDEX(zTippingResultsByGroup[],$J39,O$11),"")</f>
        <v/>
      </c>
      <c r="P39" s="8"/>
      <c r="Q39" s="8"/>
      <c r="R39" s="19" t="str">
        <f t="shared" si="1"/>
        <v/>
      </c>
      <c r="S39" s="12" t="str">
        <v/>
      </c>
      <c r="T39" s="8" t="str">
        <f t="shared" si="6"/>
        <v/>
      </c>
      <c r="U39" s="17" t="str" cm="1">
        <f t="array" ref="U39">IF($L39,INDEX(zTippingResultsByGroup[],$J39,U$11),"")</f>
        <v/>
      </c>
      <c r="V39" s="17" t="str" cm="1">
        <f t="array" ref="V39">IF($L39,INDEX(zTippingResultsByGroup[],$J39,V$11),"")</f>
        <v/>
      </c>
      <c r="W39" s="17" t="str" cm="1">
        <f t="array" ref="W39">IF($L39,INDEX(zTippingResultsByGroup[],$J39,W$11),"")</f>
        <v/>
      </c>
      <c r="X39" s="26" t="str" cm="1">
        <f t="array" ref="X39">IF($L39,INDEX(zTippingResultsByGroup[],$J39,X$11),"")</f>
        <v/>
      </c>
      <c r="Y39" s="12" t="str" cm="1">
        <f t="array" ref="Y39">LEFT(IF($L39,INDEX(zTippingResultsByGroup[],$J39,Y$11),""),1)</f>
        <v/>
      </c>
      <c r="Z39" s="12" t="str" cm="1">
        <f t="array" ref="Z39">LEFT(IF($L39,INDEX(zTippingResultsByGroup[],$J39,Z$11),""),1)</f>
        <v/>
      </c>
      <c r="AA39" s="12" t="str" cm="1">
        <f t="array" ref="AA39">LEFT(IF($L39,INDEX(zTippingResultsByGroup[],$J39,AA$11),""),1)</f>
        <v/>
      </c>
      <c r="AB39" s="8" t="str" cm="1">
        <f t="array" ref="AB39">IF($L39,INDEX(zTippingResultsByGroup[],$J39,AB$11),"")</f>
        <v/>
      </c>
      <c r="AC39" s="10"/>
      <c r="AD39" s="8"/>
      <c r="AE39" s="10"/>
      <c r="AF39" s="11"/>
      <c r="AG39" s="166" t="b">
        <f t="shared" si="2"/>
        <v>1</v>
      </c>
      <c r="AH39" s="167" t="str" cm="1">
        <f t="array" ref="AH39">IF($L39,INDEX(zTippingResultsByGroup[],$J39,AH$11),"")</f>
        <v/>
      </c>
      <c r="AI39" s="11"/>
      <c r="AJ39" s="11" t="b">
        <f t="shared" si="3"/>
        <v>1</v>
      </c>
      <c r="AK39" s="11" t="b">
        <f t="shared" si="4"/>
        <v>1</v>
      </c>
      <c r="AL39" s="11"/>
      <c r="AM39" s="11"/>
      <c r="AN39" s="11"/>
      <c r="AO39" s="11"/>
      <c r="AP39" s="11"/>
      <c r="AQ39" s="11"/>
      <c r="AR39" s="11"/>
      <c r="AS39" s="11"/>
      <c r="AT39" s="18"/>
    </row>
    <row r="40" spans="1:46" x14ac:dyDescent="0.35">
      <c r="A40" s="4">
        <v>27</v>
      </c>
      <c r="B40" s="8" t="e" cm="1">
        <f t="array" ref="B40">INDEX(zTippingResultsByGroup[],$J40,B$11)</f>
        <v>#REF!</v>
      </c>
      <c r="C40" s="8" t="b">
        <v>1</v>
      </c>
      <c r="D40" s="8" t="e" cm="1">
        <f t="array" ref="D40">INDEX(zTippingResultsByGroup[],$J40,D$11)&lt;&gt;0</f>
        <v>#REF!</v>
      </c>
      <c r="E40" s="8"/>
      <c r="F40" s="8"/>
      <c r="G40" s="8">
        <f t="shared" si="5"/>
        <v>5</v>
      </c>
      <c r="H40" s="8" t="b">
        <f t="shared" si="7"/>
        <v>0</v>
      </c>
      <c r="I40" s="8">
        <v>27</v>
      </c>
      <c r="J40" s="8">
        <f t="shared" si="8"/>
        <v>163</v>
      </c>
      <c r="K40" s="8" t="e" cm="1">
        <f t="array" ref="K40">INDEX(zTippingResultsByGroup[],$J40,K$11)</f>
        <v>#REF!</v>
      </c>
      <c r="L40" s="8" t="b">
        <f t="shared" si="0"/>
        <v>0</v>
      </c>
      <c r="M40" s="8" t="e">
        <f>_xlfn.XLOOKUP($B40,Results!$A$11:$A$178,Results!$N$11:$N$178,,0)</f>
        <v>#REF!</v>
      </c>
      <c r="N40" s="8" t="str" cm="1">
        <f t="array" ref="N40">IF($L40,INDEX(zTippingResultsByGroup[],$J40,N$11),"")</f>
        <v/>
      </c>
      <c r="O40" s="8" t="str" cm="1">
        <f t="array" ref="O40">IF($L40,INDEX(zTippingResultsByGroup[],$J40,O$11),"")</f>
        <v/>
      </c>
      <c r="P40" s="8"/>
      <c r="Q40" s="8"/>
      <c r="R40" s="19" t="str">
        <f t="shared" si="1"/>
        <v/>
      </c>
      <c r="S40" s="12" t="str">
        <v/>
      </c>
      <c r="T40" s="8" t="str">
        <f t="shared" si="6"/>
        <v/>
      </c>
      <c r="U40" s="17" t="str" cm="1">
        <f t="array" ref="U40">IF($L40,INDEX(zTippingResultsByGroup[],$J40,U$11),"")</f>
        <v/>
      </c>
      <c r="V40" s="17" t="str" cm="1">
        <f t="array" ref="V40">IF($L40,INDEX(zTippingResultsByGroup[],$J40,V$11),"")</f>
        <v/>
      </c>
      <c r="W40" s="17" t="str" cm="1">
        <f t="array" ref="W40">IF($L40,INDEX(zTippingResultsByGroup[],$J40,W$11),"")</f>
        <v/>
      </c>
      <c r="X40" s="26" t="str" cm="1">
        <f t="array" ref="X40">IF($L40,INDEX(zTippingResultsByGroup[],$J40,X$11),"")</f>
        <v/>
      </c>
      <c r="Y40" s="12" t="str" cm="1">
        <f t="array" ref="Y40">LEFT(IF($L40,INDEX(zTippingResultsByGroup[],$J40,Y$11),""),1)</f>
        <v/>
      </c>
      <c r="Z40" s="12" t="str" cm="1">
        <f t="array" ref="Z40">LEFT(IF($L40,INDEX(zTippingResultsByGroup[],$J40,Z$11),""),1)</f>
        <v/>
      </c>
      <c r="AA40" s="12" t="str" cm="1">
        <f t="array" ref="AA40">LEFT(IF($L40,INDEX(zTippingResultsByGroup[],$J40,AA$11),""),1)</f>
        <v/>
      </c>
      <c r="AB40" s="8" t="str" cm="1">
        <f t="array" ref="AB40">IF($L40,INDEX(zTippingResultsByGroup[],$J40,AB$11),"")</f>
        <v/>
      </c>
      <c r="AC40" s="10"/>
      <c r="AD40" s="8"/>
      <c r="AE40" s="10"/>
      <c r="AF40" s="11"/>
      <c r="AG40" s="166" t="b">
        <f t="shared" si="2"/>
        <v>1</v>
      </c>
      <c r="AH40" s="167" t="str" cm="1">
        <f t="array" ref="AH40">IF($L40,INDEX(zTippingResultsByGroup[],$J40,AH$11),"")</f>
        <v/>
      </c>
      <c r="AI40" s="11"/>
      <c r="AJ40" s="11" t="b">
        <f t="shared" si="3"/>
        <v>1</v>
      </c>
      <c r="AK40" s="11" t="b">
        <f t="shared" si="4"/>
        <v>1</v>
      </c>
      <c r="AL40" s="11"/>
      <c r="AM40" s="11"/>
      <c r="AN40" s="11"/>
      <c r="AO40" s="11"/>
      <c r="AP40" s="11"/>
      <c r="AQ40" s="11"/>
      <c r="AR40" s="11"/>
      <c r="AS40" s="11"/>
      <c r="AT40" s="18"/>
    </row>
    <row r="41" spans="1:46" x14ac:dyDescent="0.35">
      <c r="A41" s="4">
        <v>28</v>
      </c>
      <c r="B41" s="8" t="e" cm="1">
        <f t="array" ref="B41">INDEX(zTippingResultsByGroup[],$J41,B$11)</f>
        <v>#REF!</v>
      </c>
      <c r="C41" s="8" t="b">
        <v>1</v>
      </c>
      <c r="D41" s="8" t="e" cm="1">
        <f t="array" ref="D41">INDEX(zTippingResultsByGroup[],$J41,D$11)&lt;&gt;0</f>
        <v>#REF!</v>
      </c>
      <c r="E41" s="8"/>
      <c r="F41" s="8"/>
      <c r="G41" s="8">
        <f t="shared" si="5"/>
        <v>1</v>
      </c>
      <c r="H41" s="8" t="b">
        <f t="shared" si="7"/>
        <v>0</v>
      </c>
      <c r="I41" s="8">
        <v>28</v>
      </c>
      <c r="J41" s="8">
        <f t="shared" si="8"/>
        <v>164</v>
      </c>
      <c r="K41" s="8" t="e" cm="1">
        <f t="array" ref="K41">INDEX(zTippingResultsByGroup[],$J41,K$11)</f>
        <v>#REF!</v>
      </c>
      <c r="L41" s="8" t="b">
        <f t="shared" si="0"/>
        <v>0</v>
      </c>
      <c r="M41" s="8" t="e">
        <f>_xlfn.XLOOKUP($B41,Results!$A$11:$A$178,Results!$N$11:$N$178,,0)</f>
        <v>#REF!</v>
      </c>
      <c r="N41" s="8" t="str" cm="1">
        <f t="array" ref="N41">IF($L41,INDEX(zTippingResultsByGroup[],$J41,N$11),"")</f>
        <v/>
      </c>
      <c r="O41" s="8" t="str" cm="1">
        <f t="array" ref="O41">IF($L41,INDEX(zTippingResultsByGroup[],$J41,O$11),"")</f>
        <v/>
      </c>
      <c r="P41" s="8"/>
      <c r="Q41" s="8"/>
      <c r="R41" s="19" t="str">
        <f t="shared" si="1"/>
        <v/>
      </c>
      <c r="S41" s="12" t="str">
        <v/>
      </c>
      <c r="T41" s="8" t="str">
        <f t="shared" si="6"/>
        <v/>
      </c>
      <c r="U41" s="17" t="str" cm="1">
        <f t="array" ref="U41">IF($L41,INDEX(zTippingResultsByGroup[],$J41,U$11),"")</f>
        <v/>
      </c>
      <c r="V41" s="17" t="str" cm="1">
        <f t="array" ref="V41">IF($L41,INDEX(zTippingResultsByGroup[],$J41,V$11),"")</f>
        <v/>
      </c>
      <c r="W41" s="17" t="str" cm="1">
        <f t="array" ref="W41">IF($L41,INDEX(zTippingResultsByGroup[],$J41,W$11),"")</f>
        <v/>
      </c>
      <c r="X41" s="26" t="str" cm="1">
        <f t="array" ref="X41">IF($L41,INDEX(zTippingResultsByGroup[],$J41,X$11),"")</f>
        <v/>
      </c>
      <c r="Y41" s="12" t="str" cm="1">
        <f t="array" ref="Y41">LEFT(IF($L41,INDEX(zTippingResultsByGroup[],$J41,Y$11),""),1)</f>
        <v/>
      </c>
      <c r="Z41" s="12" t="str" cm="1">
        <f t="array" ref="Z41">LEFT(IF($L41,INDEX(zTippingResultsByGroup[],$J41,Z$11),""),1)</f>
        <v/>
      </c>
      <c r="AA41" s="12" t="str" cm="1">
        <f t="array" ref="AA41">LEFT(IF($L41,INDEX(zTippingResultsByGroup[],$J41,AA$11),""),1)</f>
        <v/>
      </c>
      <c r="AB41" s="8" t="str" cm="1">
        <f t="array" ref="AB41">IF($L41,INDEX(zTippingResultsByGroup[],$J41,AB$11),"")</f>
        <v/>
      </c>
      <c r="AC41" s="10"/>
      <c r="AD41" s="8"/>
      <c r="AE41" s="10"/>
      <c r="AF41" s="11"/>
      <c r="AG41" s="166" t="b">
        <f t="shared" si="2"/>
        <v>1</v>
      </c>
      <c r="AH41" s="167" t="str" cm="1">
        <f t="array" ref="AH41">IF($L41,INDEX(zTippingResultsByGroup[],$J41,AH$11),"")</f>
        <v/>
      </c>
      <c r="AI41" s="11"/>
      <c r="AJ41" s="11" t="b">
        <f t="shared" si="3"/>
        <v>1</v>
      </c>
      <c r="AK41" s="11" t="b">
        <f t="shared" si="4"/>
        <v>1</v>
      </c>
      <c r="AL41" s="11"/>
      <c r="AM41" s="11"/>
      <c r="AN41" s="11"/>
      <c r="AO41" s="11"/>
      <c r="AP41" s="11"/>
      <c r="AQ41" s="11"/>
      <c r="AR41" s="11"/>
      <c r="AS41" s="11"/>
      <c r="AT41" s="18"/>
    </row>
    <row r="42" spans="1:46" x14ac:dyDescent="0.35">
      <c r="A42" s="4">
        <v>29</v>
      </c>
      <c r="B42" s="8" t="e" cm="1">
        <f t="array" ref="B42">INDEX(zTippingResultsByGroup[],$J42,B$11)</f>
        <v>#REF!</v>
      </c>
      <c r="C42" s="8" t="b">
        <v>1</v>
      </c>
      <c r="D42" s="8" t="e" cm="1">
        <f t="array" ref="D42">INDEX(zTippingResultsByGroup[],$J42,D$11)&lt;&gt;0</f>
        <v>#REF!</v>
      </c>
      <c r="E42" s="8"/>
      <c r="F42" s="8"/>
      <c r="G42" s="8">
        <f t="shared" si="5"/>
        <v>2</v>
      </c>
      <c r="H42" s="8" t="b">
        <f t="shared" si="7"/>
        <v>0</v>
      </c>
      <c r="I42" s="8">
        <v>29</v>
      </c>
      <c r="J42" s="8">
        <f t="shared" si="8"/>
        <v>165</v>
      </c>
      <c r="K42" s="8" t="e" cm="1">
        <f t="array" ref="K42">INDEX(zTippingResultsByGroup[],$J42,K$11)</f>
        <v>#REF!</v>
      </c>
      <c r="L42" s="8" t="b">
        <f t="shared" si="0"/>
        <v>0</v>
      </c>
      <c r="M42" s="8" t="e">
        <f>_xlfn.XLOOKUP($B42,Results!$A$11:$A$178,Results!$N$11:$N$178,,0)</f>
        <v>#REF!</v>
      </c>
      <c r="N42" s="8" t="str" cm="1">
        <f t="array" ref="N42">IF($L42,INDEX(zTippingResultsByGroup[],$J42,N$11),"")</f>
        <v/>
      </c>
      <c r="O42" s="8" t="str" cm="1">
        <f t="array" ref="O42">IF($L42,INDEX(zTippingResultsByGroup[],$J42,O$11),"")</f>
        <v/>
      </c>
      <c r="P42" s="8"/>
      <c r="Q42" s="8"/>
      <c r="R42" s="19" t="str">
        <f t="shared" si="1"/>
        <v/>
      </c>
      <c r="S42" s="12" t="str">
        <v/>
      </c>
      <c r="T42" s="8" t="str">
        <f t="shared" si="6"/>
        <v/>
      </c>
      <c r="U42" s="17" t="str" cm="1">
        <f t="array" ref="U42">IF($L42,INDEX(zTippingResultsByGroup[],$J42,U$11),"")</f>
        <v/>
      </c>
      <c r="V42" s="17" t="str" cm="1">
        <f t="array" ref="V42">IF($L42,INDEX(zTippingResultsByGroup[],$J42,V$11),"")</f>
        <v/>
      </c>
      <c r="W42" s="17" t="str" cm="1">
        <f t="array" ref="W42">IF($L42,INDEX(zTippingResultsByGroup[],$J42,W$11),"")</f>
        <v/>
      </c>
      <c r="X42" s="26" t="str" cm="1">
        <f t="array" ref="X42">IF($L42,INDEX(zTippingResultsByGroup[],$J42,X$11),"")</f>
        <v/>
      </c>
      <c r="Y42" s="12" t="str" cm="1">
        <f t="array" ref="Y42">LEFT(IF($L42,INDEX(zTippingResultsByGroup[],$J42,Y$11),""),1)</f>
        <v/>
      </c>
      <c r="Z42" s="12" t="str" cm="1">
        <f t="array" ref="Z42">LEFT(IF($L42,INDEX(zTippingResultsByGroup[],$J42,Z$11),""),1)</f>
        <v/>
      </c>
      <c r="AA42" s="12" t="str" cm="1">
        <f t="array" ref="AA42">LEFT(IF($L42,INDEX(zTippingResultsByGroup[],$J42,AA$11),""),1)</f>
        <v/>
      </c>
      <c r="AB42" s="8" t="str" cm="1">
        <f t="array" ref="AB42">IF($L42,INDEX(zTippingResultsByGroup[],$J42,AB$11),"")</f>
        <v/>
      </c>
      <c r="AC42" s="10"/>
      <c r="AD42" s="8"/>
      <c r="AE42" s="10"/>
      <c r="AF42" s="11"/>
      <c r="AG42" s="166" t="b">
        <f t="shared" si="2"/>
        <v>1</v>
      </c>
      <c r="AH42" s="167" t="str" cm="1">
        <f t="array" ref="AH42">IF($L42,INDEX(zTippingResultsByGroup[],$J42,AH$11),"")</f>
        <v/>
      </c>
      <c r="AI42" s="11"/>
      <c r="AJ42" s="11" t="b">
        <f t="shared" si="3"/>
        <v>1</v>
      </c>
      <c r="AK42" s="11" t="b">
        <f t="shared" si="4"/>
        <v>1</v>
      </c>
      <c r="AL42" s="11"/>
      <c r="AM42" s="11"/>
      <c r="AN42" s="11"/>
      <c r="AO42" s="11"/>
      <c r="AP42" s="11"/>
      <c r="AQ42" s="11"/>
      <c r="AR42" s="11"/>
      <c r="AS42" s="11"/>
      <c r="AT42" s="18"/>
    </row>
    <row r="43" spans="1:46" x14ac:dyDescent="0.35">
      <c r="A43" s="4">
        <v>30</v>
      </c>
      <c r="B43" s="8" t="e" cm="1">
        <f t="array" ref="B43">INDEX(zTippingResultsByGroup[],$J43,B$11)</f>
        <v>#REF!</v>
      </c>
      <c r="C43" s="8" t="b">
        <v>1</v>
      </c>
      <c r="D43" s="8" t="e" cm="1">
        <f t="array" ref="D43">INDEX(zTippingResultsByGroup[],$J43,D$11)&lt;&gt;0</f>
        <v>#REF!</v>
      </c>
      <c r="E43" s="8"/>
      <c r="F43" s="8"/>
      <c r="G43" s="8">
        <f t="shared" si="5"/>
        <v>3</v>
      </c>
      <c r="H43" s="8" t="b">
        <f t="shared" si="7"/>
        <v>0</v>
      </c>
      <c r="I43" s="8">
        <v>30</v>
      </c>
      <c r="J43" s="8">
        <f t="shared" si="8"/>
        <v>166</v>
      </c>
      <c r="K43" s="8" t="e" cm="1">
        <f t="array" ref="K43">INDEX(zTippingResultsByGroup[],$J43,K$11)</f>
        <v>#REF!</v>
      </c>
      <c r="L43" s="8" t="b">
        <f t="shared" si="0"/>
        <v>0</v>
      </c>
      <c r="M43" s="8" t="e">
        <f>_xlfn.XLOOKUP($B43,Results!$A$11:$A$178,Results!$N$11:$N$178,,0)</f>
        <v>#REF!</v>
      </c>
      <c r="N43" s="8" t="str" cm="1">
        <f t="array" ref="N43">IF($L43,INDEX(zTippingResultsByGroup[],$J43,N$11),"")</f>
        <v/>
      </c>
      <c r="O43" s="8" t="str" cm="1">
        <f t="array" ref="O43">IF($L43,INDEX(zTippingResultsByGroup[],$J43,O$11),"")</f>
        <v/>
      </c>
      <c r="P43" s="8"/>
      <c r="Q43" s="8"/>
      <c r="R43" s="19" t="str">
        <f t="shared" si="1"/>
        <v/>
      </c>
      <c r="S43" s="12" t="str">
        <v/>
      </c>
      <c r="T43" s="8" t="str">
        <f t="shared" si="6"/>
        <v/>
      </c>
      <c r="U43" s="17" t="str" cm="1">
        <f t="array" ref="U43">IF($L43,INDEX(zTippingResultsByGroup[],$J43,U$11),"")</f>
        <v/>
      </c>
      <c r="V43" s="17" t="str" cm="1">
        <f t="array" ref="V43">IF($L43,INDEX(zTippingResultsByGroup[],$J43,V$11),"")</f>
        <v/>
      </c>
      <c r="W43" s="17" t="str" cm="1">
        <f t="array" ref="W43">IF($L43,INDEX(zTippingResultsByGroup[],$J43,W$11),"")</f>
        <v/>
      </c>
      <c r="X43" s="26" t="str" cm="1">
        <f t="array" ref="X43">IF($L43,INDEX(zTippingResultsByGroup[],$J43,X$11),"")</f>
        <v/>
      </c>
      <c r="Y43" s="12" t="str" cm="1">
        <f t="array" ref="Y43">LEFT(IF($L43,INDEX(zTippingResultsByGroup[],$J43,Y$11),""),1)</f>
        <v/>
      </c>
      <c r="Z43" s="12" t="str" cm="1">
        <f t="array" ref="Z43">LEFT(IF($L43,INDEX(zTippingResultsByGroup[],$J43,Z$11),""),1)</f>
        <v/>
      </c>
      <c r="AA43" s="12" t="str" cm="1">
        <f t="array" ref="AA43">LEFT(IF($L43,INDEX(zTippingResultsByGroup[],$J43,AA$11),""),1)</f>
        <v/>
      </c>
      <c r="AB43" s="8" t="str" cm="1">
        <f t="array" ref="AB43">IF($L43,INDEX(zTippingResultsByGroup[],$J43,AB$11),"")</f>
        <v/>
      </c>
      <c r="AC43" s="10"/>
      <c r="AD43" s="8"/>
      <c r="AE43" s="10"/>
      <c r="AF43" s="11"/>
      <c r="AG43" s="166" t="b">
        <f t="shared" si="2"/>
        <v>1</v>
      </c>
      <c r="AH43" s="167" t="str" cm="1">
        <f t="array" ref="AH43">IF($L43,INDEX(zTippingResultsByGroup[],$J43,AH$11),"")</f>
        <v/>
      </c>
      <c r="AI43" s="11"/>
      <c r="AJ43" s="11" t="b">
        <f t="shared" si="3"/>
        <v>1</v>
      </c>
      <c r="AK43" s="11" t="b">
        <f t="shared" si="4"/>
        <v>1</v>
      </c>
      <c r="AL43" s="11"/>
      <c r="AM43" s="11"/>
      <c r="AN43" s="11"/>
      <c r="AO43" s="11"/>
      <c r="AP43" s="11"/>
      <c r="AQ43" s="11"/>
      <c r="AR43" s="11"/>
      <c r="AS43" s="11"/>
      <c r="AT43" s="18"/>
    </row>
    <row r="44" spans="1:46" s="9" customFormat="1" x14ac:dyDescent="0.35">
      <c r="A44" s="9">
        <v>31</v>
      </c>
      <c r="B44" s="8" t="e" cm="1">
        <f t="array" ref="B44">INDEX(zTippingResultsByGroup[],$J44,B$11)</f>
        <v>#REF!</v>
      </c>
      <c r="C44" s="8" t="b">
        <v>1</v>
      </c>
      <c r="D44" s="8" t="e" cm="1">
        <f t="array" ref="D44">INDEX(zTippingResultsByGroup[],$J44,D$11)&lt;&gt;0</f>
        <v>#REF!</v>
      </c>
      <c r="E44" s="8"/>
      <c r="F44" s="8"/>
      <c r="G44" s="8">
        <f t="shared" si="5"/>
        <v>4</v>
      </c>
      <c r="H44" s="8" t="b">
        <f t="shared" si="7"/>
        <v>0</v>
      </c>
      <c r="I44" s="8">
        <v>31</v>
      </c>
      <c r="J44" s="8">
        <f t="shared" si="8"/>
        <v>167</v>
      </c>
      <c r="K44" s="8" t="e" cm="1">
        <f t="array" ref="K44">INDEX(zTippingResultsByGroup[],$J44,K$11)</f>
        <v>#REF!</v>
      </c>
      <c r="L44" s="8" t="b">
        <f t="shared" si="0"/>
        <v>0</v>
      </c>
      <c r="M44" s="8" t="e">
        <f>_xlfn.XLOOKUP($B44,Results!$A$11:$A$178,Results!$N$11:$N$178,,0)</f>
        <v>#REF!</v>
      </c>
      <c r="N44" s="8" t="str" cm="1">
        <f t="array" ref="N44">IF($L44,INDEX(zTippingResultsByGroup[],$J44,N$11),"")</f>
        <v/>
      </c>
      <c r="O44" s="8" t="str" cm="1">
        <f t="array" ref="O44">IF($L44,INDEX(zTippingResultsByGroup[],$J44,O$11),"")</f>
        <v/>
      </c>
      <c r="P44" s="8"/>
      <c r="Q44" s="8"/>
      <c r="R44" s="19" t="str">
        <f t="shared" si="1"/>
        <v/>
      </c>
      <c r="S44" s="12" t="str">
        <v/>
      </c>
      <c r="T44" s="8" t="str">
        <f t="shared" si="6"/>
        <v/>
      </c>
      <c r="U44" s="17" t="str" cm="1">
        <f t="array" ref="U44">IF($L44,INDEX(zTippingResultsByGroup[],$J44,U$11),"")</f>
        <v/>
      </c>
      <c r="V44" s="17" t="str" cm="1">
        <f t="array" ref="V44">IF($L44,INDEX(zTippingResultsByGroup[],$J44,V$11),"")</f>
        <v/>
      </c>
      <c r="W44" s="17" t="str" cm="1">
        <f t="array" ref="W44">IF($L44,INDEX(zTippingResultsByGroup[],$J44,W$11),"")</f>
        <v/>
      </c>
      <c r="X44" s="26" t="str" cm="1">
        <f t="array" ref="X44">IF($L44,INDEX(zTippingResultsByGroup[],$J44,X$11),"")</f>
        <v/>
      </c>
      <c r="Y44" s="12" t="str" cm="1">
        <f t="array" ref="Y44">LEFT(IF($L44,INDEX(zTippingResultsByGroup[],$J44,Y$11),""),1)</f>
        <v/>
      </c>
      <c r="Z44" s="12" t="str" cm="1">
        <f t="array" ref="Z44">LEFT(IF($L44,INDEX(zTippingResultsByGroup[],$J44,Z$11),""),1)</f>
        <v/>
      </c>
      <c r="AA44" s="12" t="str" cm="1">
        <f t="array" ref="AA44">LEFT(IF($L44,INDEX(zTippingResultsByGroup[],$J44,AA$11),""),1)</f>
        <v/>
      </c>
      <c r="AB44" s="8" t="str" cm="1">
        <f t="array" ref="AB44">IF($L44,INDEX(zTippingResultsByGroup[],$J44,AB$11),"")</f>
        <v/>
      </c>
      <c r="AC44" s="10"/>
      <c r="AD44" s="8"/>
      <c r="AE44" s="10"/>
      <c r="AF44" s="11"/>
      <c r="AG44" s="166" t="b">
        <f t="shared" si="2"/>
        <v>1</v>
      </c>
      <c r="AH44" s="167" t="str" cm="1">
        <f t="array" ref="AH44">IF($L44,INDEX(zTippingResultsByGroup[],$J44,AH$11),"")</f>
        <v/>
      </c>
      <c r="AI44" s="11"/>
      <c r="AJ44" s="11" t="b">
        <f t="shared" si="3"/>
        <v>1</v>
      </c>
      <c r="AK44" s="11" t="b">
        <f t="shared" si="4"/>
        <v>1</v>
      </c>
      <c r="AL44" s="11"/>
      <c r="AM44" s="11"/>
      <c r="AN44" s="11"/>
      <c r="AO44" s="11"/>
      <c r="AP44" s="11"/>
      <c r="AQ44" s="11"/>
      <c r="AR44" s="11"/>
      <c r="AS44" s="11"/>
      <c r="AT44" s="18"/>
    </row>
    <row r="45" spans="1:46" x14ac:dyDescent="0.35">
      <c r="A45" s="4">
        <v>32</v>
      </c>
      <c r="B45" s="8" t="e" cm="1">
        <f t="array" ref="B45">INDEX(zTippingResultsByGroup[],$J45,B$11)</f>
        <v>#REF!</v>
      </c>
      <c r="C45" s="8" t="b">
        <v>1</v>
      </c>
      <c r="D45" s="8" t="e" cm="1">
        <f t="array" ref="D45">INDEX(zTippingResultsByGroup[],$J45,D$11)&lt;&gt;0</f>
        <v>#REF!</v>
      </c>
      <c r="E45" s="8"/>
      <c r="F45" s="8"/>
      <c r="G45" s="8">
        <f t="shared" si="5"/>
        <v>5</v>
      </c>
      <c r="H45" s="8" t="b">
        <f t="shared" si="7"/>
        <v>0</v>
      </c>
      <c r="I45" s="8">
        <v>32</v>
      </c>
      <c r="J45" s="8">
        <f t="shared" si="8"/>
        <v>168</v>
      </c>
      <c r="K45" s="8" t="e" cm="1">
        <f t="array" ref="K45">INDEX(zTippingResultsByGroup[],$J45,K$11)</f>
        <v>#REF!</v>
      </c>
      <c r="L45" s="8" t="b">
        <f t="shared" si="0"/>
        <v>0</v>
      </c>
      <c r="M45" s="8" t="e">
        <f>_xlfn.XLOOKUP($B45,Results!$A$11:$A$178,Results!$N$11:$N$178,,0)</f>
        <v>#REF!</v>
      </c>
      <c r="N45" s="8" t="str" cm="1">
        <f t="array" ref="N45">IF($L45,INDEX(zTippingResultsByGroup[],$J45,N$11),"")</f>
        <v/>
      </c>
      <c r="O45" s="8" t="str" cm="1">
        <f t="array" ref="O45">IF($L45,INDEX(zTippingResultsByGroup[],$J45,O$11),"")</f>
        <v/>
      </c>
      <c r="P45" s="8"/>
      <c r="Q45" s="8"/>
      <c r="R45" s="19" t="str">
        <f t="shared" si="1"/>
        <v/>
      </c>
      <c r="S45" s="12" t="str">
        <v/>
      </c>
      <c r="T45" s="8" t="str">
        <f t="shared" si="6"/>
        <v/>
      </c>
      <c r="U45" s="17" t="str" cm="1">
        <f t="array" ref="U45">IF($L45,INDEX(zTippingResultsByGroup[],$J45,U$11),"")</f>
        <v/>
      </c>
      <c r="V45" s="17" t="str" cm="1">
        <f t="array" ref="V45">IF($L45,INDEX(zTippingResultsByGroup[],$J45,V$11),"")</f>
        <v/>
      </c>
      <c r="W45" s="17" t="str" cm="1">
        <f t="array" ref="W45">IF($L45,INDEX(zTippingResultsByGroup[],$J45,W$11),"")</f>
        <v/>
      </c>
      <c r="X45" s="26" t="str" cm="1">
        <f t="array" ref="X45">IF($L45,INDEX(zTippingResultsByGroup[],$J45,X$11),"")</f>
        <v/>
      </c>
      <c r="Y45" s="12" t="str" cm="1">
        <f t="array" ref="Y45">LEFT(IF($L45,INDEX(zTippingResultsByGroup[],$J45,Y$11),""),1)</f>
        <v/>
      </c>
      <c r="Z45" s="12" t="str" cm="1">
        <f t="array" ref="Z45">LEFT(IF($L45,INDEX(zTippingResultsByGroup[],$J45,Z$11),""),1)</f>
        <v/>
      </c>
      <c r="AA45" s="12" t="str" cm="1">
        <f t="array" ref="AA45">LEFT(IF($L45,INDEX(zTippingResultsByGroup[],$J45,AA$11),""),1)</f>
        <v/>
      </c>
      <c r="AB45" s="8" t="str" cm="1">
        <f t="array" ref="AB45">IF($L45,INDEX(zTippingResultsByGroup[],$J45,AB$11),"")</f>
        <v/>
      </c>
      <c r="AC45" s="10"/>
      <c r="AD45" s="8"/>
      <c r="AE45" s="10"/>
      <c r="AF45" s="11"/>
      <c r="AG45" s="166" t="b">
        <f t="shared" si="2"/>
        <v>1</v>
      </c>
      <c r="AH45" s="167" t="str" cm="1">
        <f t="array" ref="AH45">IF($L45,INDEX(zTippingResultsByGroup[],$J45,AH$11),"")</f>
        <v/>
      </c>
      <c r="AI45" s="11"/>
      <c r="AJ45" s="11" t="b">
        <f t="shared" si="3"/>
        <v>1</v>
      </c>
      <c r="AK45" s="11" t="b">
        <f t="shared" si="4"/>
        <v>1</v>
      </c>
      <c r="AL45" s="11"/>
      <c r="AM45" s="11"/>
      <c r="AN45" s="11"/>
      <c r="AO45" s="11"/>
      <c r="AP45" s="11"/>
      <c r="AQ45" s="11"/>
      <c r="AR45" s="11"/>
      <c r="AS45" s="11"/>
      <c r="AT45" s="18"/>
    </row>
    <row r="46" spans="1:46" x14ac:dyDescent="0.35">
      <c r="A46" s="4">
        <v>33</v>
      </c>
      <c r="B46" s="8" t="e" cm="1">
        <f t="array" ref="B46">INDEX(zTippingResultsByGroup[],$J46,B$11)</f>
        <v>#REF!</v>
      </c>
      <c r="C46" s="8" t="b">
        <v>1</v>
      </c>
      <c r="D46" s="8" t="e" cm="1">
        <f t="array" ref="D46">INDEX(zTippingResultsByGroup[],$J46,D$11)&lt;&gt;0</f>
        <v>#REF!</v>
      </c>
      <c r="E46" s="8"/>
      <c r="F46" s="8"/>
      <c r="G46" s="8">
        <f t="shared" si="5"/>
        <v>1</v>
      </c>
      <c r="H46" s="8" t="b">
        <f t="shared" si="7"/>
        <v>0</v>
      </c>
      <c r="I46" s="8">
        <v>33</v>
      </c>
      <c r="J46" s="8">
        <f t="shared" si="8"/>
        <v>169</v>
      </c>
      <c r="K46" s="8" t="e" cm="1">
        <f t="array" ref="K46">INDEX(zTippingResultsByGroup[],$J46,K$11)</f>
        <v>#REF!</v>
      </c>
      <c r="L46" s="8" t="b">
        <f t="shared" ref="L46:L63" si="9">IFERROR($K46=GroupID,FALSE)</f>
        <v>0</v>
      </c>
      <c r="M46" s="8" t="e">
        <f>_xlfn.XLOOKUP($B46,Results!$A$11:$A$178,Results!$N$11:$N$178,,0)</f>
        <v>#REF!</v>
      </c>
      <c r="N46" s="8" t="str" cm="1">
        <f t="array" ref="N46">IF($L46,INDEX(zTippingResultsByGroup[],$J46,N$11),"")</f>
        <v/>
      </c>
      <c r="O46" s="8" t="str" cm="1">
        <f t="array" ref="O46">IF($L46,INDEX(zTippingResultsByGroup[],$J46,O$11),"")</f>
        <v/>
      </c>
      <c r="P46" s="8"/>
      <c r="Q46" s="8"/>
      <c r="R46" s="19" t="str">
        <f t="shared" ref="R46:R63" si="10">IF($L46,IF(ISNUMBER(I46),IF(W46&lt;&gt;W45,I46,R45),""),"")</f>
        <v/>
      </c>
      <c r="S46" s="12" t="str">
        <v/>
      </c>
      <c r="T46" s="8" t="str">
        <f t="shared" si="6"/>
        <v/>
      </c>
      <c r="U46" s="17" t="str" cm="1">
        <f t="array" ref="U46">IF($L46,INDEX(zTippingResultsByGroup[],$J46,U$11),"")</f>
        <v/>
      </c>
      <c r="V46" s="17" t="str" cm="1">
        <f t="array" ref="V46">IF($L46,INDEX(zTippingResultsByGroup[],$J46,V$11),"")</f>
        <v/>
      </c>
      <c r="W46" s="17" t="str" cm="1">
        <f t="array" ref="W46">IF($L46,INDEX(zTippingResultsByGroup[],$J46,W$11),"")</f>
        <v/>
      </c>
      <c r="X46" s="26" t="str" cm="1">
        <f t="array" ref="X46">IF($L46,INDEX(zTippingResultsByGroup[],$J46,X$11),"")</f>
        <v/>
      </c>
      <c r="Y46" s="12" t="str" cm="1">
        <f t="array" ref="Y46">LEFT(IF($L46,INDEX(zTippingResultsByGroup[],$J46,Y$11),""),1)</f>
        <v/>
      </c>
      <c r="Z46" s="12" t="str" cm="1">
        <f t="array" ref="Z46">LEFT(IF($L46,INDEX(zTippingResultsByGroup[],$J46,Z$11),""),1)</f>
        <v/>
      </c>
      <c r="AA46" s="12" t="str" cm="1">
        <f t="array" ref="AA46">LEFT(IF($L46,INDEX(zTippingResultsByGroup[],$J46,AA$11),""),1)</f>
        <v/>
      </c>
      <c r="AB46" s="8" t="str" cm="1">
        <f t="array" ref="AB46">IF($L46,INDEX(zTippingResultsByGroup[],$J46,AB$11),"")</f>
        <v/>
      </c>
      <c r="AC46" s="10"/>
      <c r="AD46" s="8"/>
      <c r="AE46" s="10"/>
      <c r="AF46" s="11"/>
      <c r="AG46" s="166" t="b">
        <f t="shared" ref="AG46:AG63" si="11">ISNUMBER(_xlfn.XMATCH(AF46,$AL$1:$AT$1,0))</f>
        <v>1</v>
      </c>
      <c r="AH46" s="167" t="str" cm="1">
        <f t="array" ref="AH46">IF($L46,INDEX(zTippingResultsByGroup[],$J46,AH$11),"")</f>
        <v/>
      </c>
      <c r="AI46" s="11"/>
      <c r="AJ46" s="11" t="b">
        <f t="shared" ref="AJ46:AJ63" si="12">ISNUMBER(_xlfn.XMATCH(AI46,$AL46:$AT46,0))</f>
        <v>1</v>
      </c>
      <c r="AK46" s="11" t="b">
        <f t="shared" ref="AK46:AK63" si="13">ISNUMBER(_xlfn.XMATCH($AI46,$AL$1:$AT$1,0))</f>
        <v>1</v>
      </c>
      <c r="AL46" s="11"/>
      <c r="AM46" s="11"/>
      <c r="AN46" s="11"/>
      <c r="AO46" s="11"/>
      <c r="AP46" s="11"/>
      <c r="AQ46" s="11"/>
      <c r="AR46" s="11"/>
      <c r="AS46" s="11"/>
      <c r="AT46" s="18"/>
    </row>
    <row r="47" spans="1:46" x14ac:dyDescent="0.35">
      <c r="A47" s="4">
        <v>34</v>
      </c>
      <c r="B47" s="8" t="e" cm="1">
        <f t="array" ref="B47">INDEX(zTippingResultsByGroup[],$J47,B$11)</f>
        <v>#REF!</v>
      </c>
      <c r="C47" s="8" t="b">
        <v>1</v>
      </c>
      <c r="D47" s="8" t="e" cm="1">
        <f t="array" ref="D47">INDEX(zTippingResultsByGroup[],$J47,D$11)&lt;&gt;0</f>
        <v>#REF!</v>
      </c>
      <c r="E47" s="8"/>
      <c r="F47" s="8"/>
      <c r="G47" s="8">
        <f t="shared" si="5"/>
        <v>2</v>
      </c>
      <c r="H47" s="8" t="b">
        <f t="shared" si="7"/>
        <v>0</v>
      </c>
      <c r="I47" s="8">
        <v>34</v>
      </c>
      <c r="J47" s="8">
        <f t="shared" si="8"/>
        <v>170</v>
      </c>
      <c r="K47" s="8" t="e" cm="1">
        <f t="array" ref="K47">INDEX(zTippingResultsByGroup[],$J47,K$11)</f>
        <v>#REF!</v>
      </c>
      <c r="L47" s="8" t="b">
        <f t="shared" si="9"/>
        <v>0</v>
      </c>
      <c r="M47" s="8" t="e">
        <f>_xlfn.XLOOKUP($B47,Results!$A$11:$A$178,Results!$N$11:$N$178,,0)</f>
        <v>#REF!</v>
      </c>
      <c r="N47" s="8" t="str" cm="1">
        <f t="array" ref="N47">IF($L47,INDEX(zTippingResultsByGroup[],$J47,N$11),"")</f>
        <v/>
      </c>
      <c r="O47" s="8" t="str" cm="1">
        <f t="array" ref="O47">IF($L47,INDEX(zTippingResultsByGroup[],$J47,O$11),"")</f>
        <v/>
      </c>
      <c r="P47" s="8"/>
      <c r="Q47" s="8"/>
      <c r="R47" s="19" t="str">
        <f t="shared" si="10"/>
        <v/>
      </c>
      <c r="S47" s="12" t="str">
        <v/>
      </c>
      <c r="T47" s="8" t="str">
        <f t="shared" si="6"/>
        <v/>
      </c>
      <c r="U47" s="17" t="str" cm="1">
        <f t="array" ref="U47">IF($L47,INDEX(zTippingResultsByGroup[],$J47,U$11),"")</f>
        <v/>
      </c>
      <c r="V47" s="17" t="str" cm="1">
        <f t="array" ref="V47">IF($L47,INDEX(zTippingResultsByGroup[],$J47,V$11),"")</f>
        <v/>
      </c>
      <c r="W47" s="17" t="str" cm="1">
        <f t="array" ref="W47">IF($L47,INDEX(zTippingResultsByGroup[],$J47,W$11),"")</f>
        <v/>
      </c>
      <c r="X47" s="26" t="str" cm="1">
        <f t="array" ref="X47">IF($L47,INDEX(zTippingResultsByGroup[],$J47,X$11),"")</f>
        <v/>
      </c>
      <c r="Y47" s="12" t="str" cm="1">
        <f t="array" ref="Y47">LEFT(IF($L47,INDEX(zTippingResultsByGroup[],$J47,Y$11),""),1)</f>
        <v/>
      </c>
      <c r="Z47" s="12" t="str" cm="1">
        <f t="array" ref="Z47">LEFT(IF($L47,INDEX(zTippingResultsByGroup[],$J47,Z$11),""),1)</f>
        <v/>
      </c>
      <c r="AA47" s="12" t="str" cm="1">
        <f t="array" ref="AA47">LEFT(IF($L47,INDEX(zTippingResultsByGroup[],$J47,AA$11),""),1)</f>
        <v/>
      </c>
      <c r="AB47" s="8" t="str" cm="1">
        <f t="array" ref="AB47">IF($L47,INDEX(zTippingResultsByGroup[],$J47,AB$11),"")</f>
        <v/>
      </c>
      <c r="AC47" s="10"/>
      <c r="AD47" s="8"/>
      <c r="AE47" s="10"/>
      <c r="AF47" s="11"/>
      <c r="AG47" s="166" t="b">
        <f t="shared" si="11"/>
        <v>1</v>
      </c>
      <c r="AH47" s="167" t="str" cm="1">
        <f t="array" ref="AH47">IF($L47,INDEX(zTippingResultsByGroup[],$J47,AH$11),"")</f>
        <v/>
      </c>
      <c r="AI47" s="11"/>
      <c r="AJ47" s="11" t="b">
        <f t="shared" si="12"/>
        <v>1</v>
      </c>
      <c r="AK47" s="11" t="b">
        <f t="shared" si="13"/>
        <v>1</v>
      </c>
      <c r="AL47" s="11"/>
      <c r="AM47" s="11"/>
      <c r="AN47" s="11"/>
      <c r="AO47" s="11"/>
      <c r="AP47" s="11"/>
      <c r="AQ47" s="11"/>
      <c r="AR47" s="11"/>
      <c r="AS47" s="11"/>
      <c r="AT47" s="18"/>
    </row>
    <row r="48" spans="1:46" s="9" customFormat="1" x14ac:dyDescent="0.35">
      <c r="A48" s="9">
        <v>35</v>
      </c>
      <c r="B48" s="8" t="e" cm="1">
        <f t="array" ref="B48">INDEX(zTippingResultsByGroup[],$J48,B$11)</f>
        <v>#REF!</v>
      </c>
      <c r="C48" s="8" t="b">
        <v>1</v>
      </c>
      <c r="D48" s="8" t="e" cm="1">
        <f t="array" ref="D48">INDEX(zTippingResultsByGroup[],$J48,D$11)&lt;&gt;0</f>
        <v>#REF!</v>
      </c>
      <c r="E48" s="8"/>
      <c r="F48" s="8"/>
      <c r="G48" s="8">
        <f t="shared" si="5"/>
        <v>3</v>
      </c>
      <c r="H48" s="8" t="b">
        <f t="shared" si="7"/>
        <v>0</v>
      </c>
      <c r="I48" s="8">
        <v>35</v>
      </c>
      <c r="J48" s="8">
        <f t="shared" si="8"/>
        <v>171</v>
      </c>
      <c r="K48" s="8" t="e" cm="1">
        <f t="array" ref="K48">INDEX(zTippingResultsByGroup[],$J48,K$11)</f>
        <v>#REF!</v>
      </c>
      <c r="L48" s="8" t="b">
        <f t="shared" si="9"/>
        <v>0</v>
      </c>
      <c r="M48" s="8" t="e">
        <f>_xlfn.XLOOKUP($B48,Results!$A$11:$A$178,Results!$N$11:$N$178,,0)</f>
        <v>#REF!</v>
      </c>
      <c r="N48" s="8" t="str" cm="1">
        <f t="array" ref="N48">IF($L48,INDEX(zTippingResultsByGroup[],$J48,N$11),"")</f>
        <v/>
      </c>
      <c r="O48" s="8" t="str" cm="1">
        <f t="array" ref="O48">IF($L48,INDEX(zTippingResultsByGroup[],$J48,O$11),"")</f>
        <v/>
      </c>
      <c r="P48" s="8"/>
      <c r="Q48" s="8"/>
      <c r="R48" s="19" t="str">
        <f t="shared" si="10"/>
        <v/>
      </c>
      <c r="S48" s="12" t="str">
        <v/>
      </c>
      <c r="T48" s="8" t="str">
        <f t="shared" si="6"/>
        <v/>
      </c>
      <c r="U48" s="17" t="str" cm="1">
        <f t="array" ref="U48">IF($L48,INDEX(zTippingResultsByGroup[],$J48,U$11),"")</f>
        <v/>
      </c>
      <c r="V48" s="17" t="str" cm="1">
        <f t="array" ref="V48">IF($L48,INDEX(zTippingResultsByGroup[],$J48,V$11),"")</f>
        <v/>
      </c>
      <c r="W48" s="17" t="str" cm="1">
        <f t="array" ref="W48">IF($L48,INDEX(zTippingResultsByGroup[],$J48,W$11),"")</f>
        <v/>
      </c>
      <c r="X48" s="26" t="str" cm="1">
        <f t="array" ref="X48">IF($L48,INDEX(zTippingResultsByGroup[],$J48,X$11),"")</f>
        <v/>
      </c>
      <c r="Y48" s="12" t="str" cm="1">
        <f t="array" ref="Y48">LEFT(IF($L48,INDEX(zTippingResultsByGroup[],$J48,Y$11),""),1)</f>
        <v/>
      </c>
      <c r="Z48" s="12" t="str" cm="1">
        <f t="array" ref="Z48">LEFT(IF($L48,INDEX(zTippingResultsByGroup[],$J48,Z$11),""),1)</f>
        <v/>
      </c>
      <c r="AA48" s="12" t="str" cm="1">
        <f t="array" ref="AA48">LEFT(IF($L48,INDEX(zTippingResultsByGroup[],$J48,AA$11),""),1)</f>
        <v/>
      </c>
      <c r="AB48" s="8" t="str" cm="1">
        <f t="array" ref="AB48">IF($L48,INDEX(zTippingResultsByGroup[],$J48,AB$11),"")</f>
        <v/>
      </c>
      <c r="AC48" s="10"/>
      <c r="AD48" s="8"/>
      <c r="AE48" s="10"/>
      <c r="AF48" s="11"/>
      <c r="AG48" s="166" t="b">
        <f t="shared" si="11"/>
        <v>1</v>
      </c>
      <c r="AH48" s="167" t="str" cm="1">
        <f t="array" ref="AH48">IF($L48,INDEX(zTippingResultsByGroup[],$J48,AH$11),"")</f>
        <v/>
      </c>
      <c r="AI48" s="11"/>
      <c r="AJ48" s="11" t="b">
        <f t="shared" si="12"/>
        <v>1</v>
      </c>
      <c r="AK48" s="11" t="b">
        <f t="shared" si="13"/>
        <v>1</v>
      </c>
      <c r="AL48" s="11"/>
      <c r="AM48" s="11"/>
      <c r="AN48" s="11"/>
      <c r="AO48" s="11"/>
      <c r="AP48" s="11"/>
      <c r="AQ48" s="11"/>
      <c r="AR48" s="11"/>
      <c r="AS48" s="11"/>
      <c r="AT48" s="18"/>
    </row>
    <row r="49" spans="1:46" s="9" customFormat="1" x14ac:dyDescent="0.35">
      <c r="A49" s="9">
        <v>36</v>
      </c>
      <c r="B49" s="8" t="e" cm="1">
        <f t="array" ref="B49">INDEX(zTippingResultsByGroup[],$J49,B$11)</f>
        <v>#REF!</v>
      </c>
      <c r="C49" s="8" t="b">
        <v>1</v>
      </c>
      <c r="D49" s="8" t="e" cm="1">
        <f t="array" ref="D49">INDEX(zTippingResultsByGroup[],$J49,D$11)&lt;&gt;0</f>
        <v>#REF!</v>
      </c>
      <c r="E49" s="8"/>
      <c r="F49" s="8"/>
      <c r="G49" s="8">
        <f t="shared" si="5"/>
        <v>4</v>
      </c>
      <c r="H49" s="8" t="b">
        <f t="shared" si="7"/>
        <v>0</v>
      </c>
      <c r="I49" s="8">
        <v>36</v>
      </c>
      <c r="J49" s="8">
        <f t="shared" si="8"/>
        <v>172</v>
      </c>
      <c r="K49" s="8" t="e" cm="1">
        <f t="array" ref="K49">INDEX(zTippingResultsByGroup[],$J49,K$11)</f>
        <v>#REF!</v>
      </c>
      <c r="L49" s="8" t="b">
        <f t="shared" si="9"/>
        <v>0</v>
      </c>
      <c r="M49" s="8" t="e">
        <f>_xlfn.XLOOKUP($B49,Results!$A$11:$A$178,Results!$N$11:$N$178,,0)</f>
        <v>#REF!</v>
      </c>
      <c r="N49" s="8" t="str" cm="1">
        <f t="array" ref="N49">IF($L49,INDEX(zTippingResultsByGroup[],$J49,N$11),"")</f>
        <v/>
      </c>
      <c r="O49" s="8" t="str" cm="1">
        <f t="array" ref="O49">IF($L49,INDEX(zTippingResultsByGroup[],$J49,O$11),"")</f>
        <v/>
      </c>
      <c r="P49" s="8"/>
      <c r="Q49" s="8"/>
      <c r="R49" s="19" t="str">
        <f t="shared" si="10"/>
        <v/>
      </c>
      <c r="S49" s="12" t="str">
        <v/>
      </c>
      <c r="T49" s="8" t="str">
        <f t="shared" si="6"/>
        <v/>
      </c>
      <c r="U49" s="17" t="str" cm="1">
        <f t="array" ref="U49">IF($L49,INDEX(zTippingResultsByGroup[],$J49,U$11),"")</f>
        <v/>
      </c>
      <c r="V49" s="17" t="str" cm="1">
        <f t="array" ref="V49">IF($L49,INDEX(zTippingResultsByGroup[],$J49,V$11),"")</f>
        <v/>
      </c>
      <c r="W49" s="17" t="str" cm="1">
        <f t="array" ref="W49">IF($L49,INDEX(zTippingResultsByGroup[],$J49,W$11),"")</f>
        <v/>
      </c>
      <c r="X49" s="26" t="str" cm="1">
        <f t="array" ref="X49">IF($L49,INDEX(zTippingResultsByGroup[],$J49,X$11),"")</f>
        <v/>
      </c>
      <c r="Y49" s="12" t="str" cm="1">
        <f t="array" ref="Y49">LEFT(IF($L49,INDEX(zTippingResultsByGroup[],$J49,Y$11),""),1)</f>
        <v/>
      </c>
      <c r="Z49" s="12" t="str" cm="1">
        <f t="array" ref="Z49">LEFT(IF($L49,INDEX(zTippingResultsByGroup[],$J49,Z$11),""),1)</f>
        <v/>
      </c>
      <c r="AA49" s="12" t="str" cm="1">
        <f t="array" ref="AA49">LEFT(IF($L49,INDEX(zTippingResultsByGroup[],$J49,AA$11),""),1)</f>
        <v/>
      </c>
      <c r="AB49" s="8" t="str" cm="1">
        <f t="array" ref="AB49">IF($L49,INDEX(zTippingResultsByGroup[],$J49,AB$11),"")</f>
        <v/>
      </c>
      <c r="AC49" s="10"/>
      <c r="AD49" s="8"/>
      <c r="AE49" s="10"/>
      <c r="AF49" s="11"/>
      <c r="AG49" s="166" t="b">
        <f t="shared" si="11"/>
        <v>1</v>
      </c>
      <c r="AH49" s="167" t="str" cm="1">
        <f t="array" ref="AH49">IF($L49,INDEX(zTippingResultsByGroup[],$J49,AH$11),"")</f>
        <v/>
      </c>
      <c r="AI49" s="11"/>
      <c r="AJ49" s="11" t="b">
        <f t="shared" si="12"/>
        <v>1</v>
      </c>
      <c r="AK49" s="11" t="b">
        <f t="shared" si="13"/>
        <v>1</v>
      </c>
      <c r="AL49" s="11"/>
      <c r="AM49" s="11"/>
      <c r="AN49" s="11"/>
      <c r="AO49" s="11"/>
      <c r="AP49" s="11"/>
      <c r="AQ49" s="11"/>
      <c r="AR49" s="11"/>
      <c r="AS49" s="11"/>
      <c r="AT49" s="18"/>
    </row>
    <row r="50" spans="1:46" s="9" customFormat="1" x14ac:dyDescent="0.35">
      <c r="A50" s="9">
        <v>37</v>
      </c>
      <c r="B50" s="8" t="e" cm="1">
        <f t="array" ref="B50">INDEX(zTippingResultsByGroup[],$J50,B$11)</f>
        <v>#REF!</v>
      </c>
      <c r="C50" s="8" t="b">
        <v>1</v>
      </c>
      <c r="D50" s="8" t="e" cm="1">
        <f t="array" ref="D50">INDEX(zTippingResultsByGroup[],$J50,D$11)&lt;&gt;0</f>
        <v>#REF!</v>
      </c>
      <c r="E50" s="8"/>
      <c r="F50" s="8"/>
      <c r="G50" s="8">
        <f t="shared" si="5"/>
        <v>5</v>
      </c>
      <c r="H50" s="8" t="b">
        <f t="shared" si="7"/>
        <v>0</v>
      </c>
      <c r="I50" s="8">
        <v>37</v>
      </c>
      <c r="J50" s="8">
        <f t="shared" si="8"/>
        <v>173</v>
      </c>
      <c r="K50" s="8" t="e" cm="1">
        <f t="array" ref="K50">INDEX(zTippingResultsByGroup[],$J50,K$11)</f>
        <v>#REF!</v>
      </c>
      <c r="L50" s="8" t="b">
        <f t="shared" si="9"/>
        <v>0</v>
      </c>
      <c r="M50" s="8" t="e">
        <f>_xlfn.XLOOKUP($B50,Results!$A$11:$A$178,Results!$N$11:$N$178,,0)</f>
        <v>#REF!</v>
      </c>
      <c r="N50" s="8" t="str" cm="1">
        <f t="array" ref="N50">IF($L50,INDEX(zTippingResultsByGroup[],$J50,N$11),"")</f>
        <v/>
      </c>
      <c r="O50" s="8" t="str" cm="1">
        <f t="array" ref="O50">IF($L50,INDEX(zTippingResultsByGroup[],$J50,O$11),"")</f>
        <v/>
      </c>
      <c r="P50" s="8"/>
      <c r="Q50" s="8"/>
      <c r="R50" s="19" t="str">
        <f t="shared" si="10"/>
        <v/>
      </c>
      <c r="S50" s="12" t="str">
        <v/>
      </c>
      <c r="T50" s="8" t="str">
        <f t="shared" si="6"/>
        <v/>
      </c>
      <c r="U50" s="17" t="str" cm="1">
        <f t="array" ref="U50">IF($L50,INDEX(zTippingResultsByGroup[],$J50,U$11),"")</f>
        <v/>
      </c>
      <c r="V50" s="17" t="str" cm="1">
        <f t="array" ref="V50">IF($L50,INDEX(zTippingResultsByGroup[],$J50,V$11),"")</f>
        <v/>
      </c>
      <c r="W50" s="17" t="str" cm="1">
        <f t="array" ref="W50">IF($L50,INDEX(zTippingResultsByGroup[],$J50,W$11),"")</f>
        <v/>
      </c>
      <c r="X50" s="26" t="str" cm="1">
        <f t="array" ref="X50">IF($L50,INDEX(zTippingResultsByGroup[],$J50,X$11),"")</f>
        <v/>
      </c>
      <c r="Y50" s="12" t="str" cm="1">
        <f t="array" ref="Y50">LEFT(IF($L50,INDEX(zTippingResultsByGroup[],$J50,Y$11),""),1)</f>
        <v/>
      </c>
      <c r="Z50" s="12" t="str" cm="1">
        <f t="array" ref="Z50">LEFT(IF($L50,INDEX(zTippingResultsByGroup[],$J50,Z$11),""),1)</f>
        <v/>
      </c>
      <c r="AA50" s="12" t="str" cm="1">
        <f t="array" ref="AA50">LEFT(IF($L50,INDEX(zTippingResultsByGroup[],$J50,AA$11),""),1)</f>
        <v/>
      </c>
      <c r="AB50" s="8" t="str" cm="1">
        <f t="array" ref="AB50">IF($L50,INDEX(zTippingResultsByGroup[],$J50,AB$11),"")</f>
        <v/>
      </c>
      <c r="AC50" s="10"/>
      <c r="AD50" s="8"/>
      <c r="AE50" s="10"/>
      <c r="AF50" s="11"/>
      <c r="AG50" s="166" t="b">
        <f t="shared" si="11"/>
        <v>1</v>
      </c>
      <c r="AH50" s="167" t="str" cm="1">
        <f t="array" ref="AH50">IF($L50,INDEX(zTippingResultsByGroup[],$J50,AH$11),"")</f>
        <v/>
      </c>
      <c r="AI50" s="11"/>
      <c r="AJ50" s="11" t="b">
        <f t="shared" si="12"/>
        <v>1</v>
      </c>
      <c r="AK50" s="11" t="b">
        <f t="shared" si="13"/>
        <v>1</v>
      </c>
      <c r="AL50" s="11"/>
      <c r="AM50" s="11"/>
      <c r="AN50" s="11"/>
      <c r="AO50" s="11"/>
      <c r="AP50" s="11"/>
      <c r="AQ50" s="11"/>
      <c r="AR50" s="11"/>
      <c r="AS50" s="11"/>
      <c r="AT50" s="18"/>
    </row>
    <row r="51" spans="1:46" x14ac:dyDescent="0.35">
      <c r="A51" s="4">
        <v>38</v>
      </c>
      <c r="B51" s="8" t="e" cm="1">
        <f t="array" ref="B51">INDEX(zTippingResultsByGroup[],$J51,B$11)</f>
        <v>#REF!</v>
      </c>
      <c r="C51" s="8" t="b">
        <v>1</v>
      </c>
      <c r="D51" s="8" t="e" cm="1">
        <f t="array" ref="D51">INDEX(zTippingResultsByGroup[],$J51,D$11)&lt;&gt;0</f>
        <v>#REF!</v>
      </c>
      <c r="E51" s="8"/>
      <c r="F51" s="8"/>
      <c r="G51" s="8">
        <f t="shared" si="5"/>
        <v>1</v>
      </c>
      <c r="H51" s="8" t="b">
        <f t="shared" si="7"/>
        <v>0</v>
      </c>
      <c r="I51" s="8">
        <v>38</v>
      </c>
      <c r="J51" s="8">
        <f t="shared" si="8"/>
        <v>174</v>
      </c>
      <c r="K51" s="8" t="e" cm="1">
        <f t="array" ref="K51">INDEX(zTippingResultsByGroup[],$J51,K$11)</f>
        <v>#REF!</v>
      </c>
      <c r="L51" s="8" t="b">
        <f t="shared" si="9"/>
        <v>0</v>
      </c>
      <c r="M51" s="8" t="e">
        <f>_xlfn.XLOOKUP($B51,Results!$A$11:$A$178,Results!$N$11:$N$178,,0)</f>
        <v>#REF!</v>
      </c>
      <c r="N51" s="8" t="str" cm="1">
        <f t="array" ref="N51">IF($L51,INDEX(zTippingResultsByGroup[],$J51,N$11),"")</f>
        <v/>
      </c>
      <c r="O51" s="8" t="str" cm="1">
        <f t="array" ref="O51">IF($L51,INDEX(zTippingResultsByGroup[],$J51,O$11),"")</f>
        <v/>
      </c>
      <c r="P51" s="8"/>
      <c r="Q51" s="8"/>
      <c r="R51" s="19" t="str">
        <f t="shared" si="10"/>
        <v/>
      </c>
      <c r="S51" s="12" t="str">
        <v/>
      </c>
      <c r="T51" s="8" t="str">
        <f t="shared" si="6"/>
        <v/>
      </c>
      <c r="U51" s="17" t="str" cm="1">
        <f t="array" ref="U51">IF($L51,INDEX(zTippingResultsByGroup[],$J51,U$11),"")</f>
        <v/>
      </c>
      <c r="V51" s="17" t="str" cm="1">
        <f t="array" ref="V51">IF($L51,INDEX(zTippingResultsByGroup[],$J51,V$11),"")</f>
        <v/>
      </c>
      <c r="W51" s="17" t="str" cm="1">
        <f t="array" ref="W51">IF($L51,INDEX(zTippingResultsByGroup[],$J51,W$11),"")</f>
        <v/>
      </c>
      <c r="X51" s="26" t="str" cm="1">
        <f t="array" ref="X51">IF($L51,INDEX(zTippingResultsByGroup[],$J51,X$11),"")</f>
        <v/>
      </c>
      <c r="Y51" s="12" t="str" cm="1">
        <f t="array" ref="Y51">LEFT(IF($L51,INDEX(zTippingResultsByGroup[],$J51,Y$11),""),1)</f>
        <v/>
      </c>
      <c r="Z51" s="12" t="str" cm="1">
        <f t="array" ref="Z51">LEFT(IF($L51,INDEX(zTippingResultsByGroup[],$J51,Z$11),""),1)</f>
        <v/>
      </c>
      <c r="AA51" s="12" t="str" cm="1">
        <f t="array" ref="AA51">LEFT(IF($L51,INDEX(zTippingResultsByGroup[],$J51,AA$11),""),1)</f>
        <v/>
      </c>
      <c r="AB51" s="8" t="str" cm="1">
        <f t="array" ref="AB51">IF($L51,INDEX(zTippingResultsByGroup[],$J51,AB$11),"")</f>
        <v/>
      </c>
      <c r="AC51" s="10"/>
      <c r="AD51" s="8"/>
      <c r="AE51" s="10"/>
      <c r="AF51" s="11"/>
      <c r="AG51" s="166" t="b">
        <f t="shared" si="11"/>
        <v>1</v>
      </c>
      <c r="AH51" s="167" t="str" cm="1">
        <f t="array" ref="AH51">IF($L51,INDEX(zTippingResultsByGroup[],$J51,AH$11),"")</f>
        <v/>
      </c>
      <c r="AI51" s="11"/>
      <c r="AJ51" s="11" t="b">
        <f t="shared" si="12"/>
        <v>1</v>
      </c>
      <c r="AK51" s="11" t="b">
        <f t="shared" si="13"/>
        <v>1</v>
      </c>
      <c r="AL51" s="11"/>
      <c r="AM51" s="11"/>
      <c r="AN51" s="11"/>
      <c r="AO51" s="11"/>
      <c r="AP51" s="11"/>
      <c r="AQ51" s="11"/>
      <c r="AR51" s="11"/>
      <c r="AS51" s="11"/>
      <c r="AT51" s="18"/>
    </row>
    <row r="52" spans="1:46" x14ac:dyDescent="0.35">
      <c r="A52" s="4">
        <v>39</v>
      </c>
      <c r="B52" s="8" t="e" cm="1">
        <f t="array" ref="B52">INDEX(zTippingResultsByGroup[],$J52,B$11)</f>
        <v>#REF!</v>
      </c>
      <c r="C52" s="8" t="b">
        <v>1</v>
      </c>
      <c r="D52" s="8" t="e" cm="1">
        <f t="array" ref="D52">INDEX(zTippingResultsByGroup[],$J52,D$11)&lt;&gt;0</f>
        <v>#REF!</v>
      </c>
      <c r="E52" s="8"/>
      <c r="F52" s="8"/>
      <c r="G52" s="8">
        <f t="shared" si="5"/>
        <v>2</v>
      </c>
      <c r="H52" s="8" t="b">
        <f t="shared" si="7"/>
        <v>0</v>
      </c>
      <c r="I52" s="8">
        <v>39</v>
      </c>
      <c r="J52" s="8">
        <f t="shared" si="8"/>
        <v>175</v>
      </c>
      <c r="K52" s="8" t="e" cm="1">
        <f t="array" ref="K52">INDEX(zTippingResultsByGroup[],$J52,K$11)</f>
        <v>#REF!</v>
      </c>
      <c r="L52" s="8" t="b">
        <f t="shared" si="9"/>
        <v>0</v>
      </c>
      <c r="M52" s="8" t="e">
        <f>_xlfn.XLOOKUP($B52,Results!$A$11:$A$178,Results!$N$11:$N$178,,0)</f>
        <v>#REF!</v>
      </c>
      <c r="N52" s="8" t="str" cm="1">
        <f t="array" ref="N52">IF($L52,INDEX(zTippingResultsByGroup[],$J52,N$11),"")</f>
        <v/>
      </c>
      <c r="O52" s="8" t="str" cm="1">
        <f t="array" ref="O52">IF($L52,INDEX(zTippingResultsByGroup[],$J52,O$11),"")</f>
        <v/>
      </c>
      <c r="P52" s="8"/>
      <c r="Q52" s="8"/>
      <c r="R52" s="19" t="str">
        <f t="shared" si="10"/>
        <v/>
      </c>
      <c r="S52" s="12" t="str">
        <v/>
      </c>
      <c r="T52" s="8" t="str">
        <f t="shared" si="6"/>
        <v/>
      </c>
      <c r="U52" s="17" t="str" cm="1">
        <f t="array" ref="U52">IF($L52,INDEX(zTippingResultsByGroup[],$J52,U$11),"")</f>
        <v/>
      </c>
      <c r="V52" s="17" t="str" cm="1">
        <f t="array" ref="V52">IF($L52,INDEX(zTippingResultsByGroup[],$J52,V$11),"")</f>
        <v/>
      </c>
      <c r="W52" s="17" t="str" cm="1">
        <f t="array" ref="W52">IF($L52,INDEX(zTippingResultsByGroup[],$J52,W$11),"")</f>
        <v/>
      </c>
      <c r="X52" s="26" t="str" cm="1">
        <f t="array" ref="X52">IF($L52,INDEX(zTippingResultsByGroup[],$J52,X$11),"")</f>
        <v/>
      </c>
      <c r="Y52" s="12" t="str" cm="1">
        <f t="array" ref="Y52">LEFT(IF($L52,INDEX(zTippingResultsByGroup[],$J52,Y$11),""),1)</f>
        <v/>
      </c>
      <c r="Z52" s="12" t="str" cm="1">
        <f t="array" ref="Z52">LEFT(IF($L52,INDEX(zTippingResultsByGroup[],$J52,Z$11),""),1)</f>
        <v/>
      </c>
      <c r="AA52" s="12" t="str" cm="1">
        <f t="array" ref="AA52">LEFT(IF($L52,INDEX(zTippingResultsByGroup[],$J52,AA$11),""),1)</f>
        <v/>
      </c>
      <c r="AB52" s="8" t="str" cm="1">
        <f t="array" ref="AB52">IF($L52,INDEX(zTippingResultsByGroup[],$J52,AB$11),"")</f>
        <v/>
      </c>
      <c r="AC52" s="10"/>
      <c r="AD52" s="8"/>
      <c r="AE52" s="10"/>
      <c r="AF52" s="11"/>
      <c r="AG52" s="166" t="b">
        <f t="shared" si="11"/>
        <v>1</v>
      </c>
      <c r="AH52" s="167" t="str" cm="1">
        <f t="array" ref="AH52">IF($L52,INDEX(zTippingResultsByGroup[],$J52,AH$11),"")</f>
        <v/>
      </c>
      <c r="AI52" s="11"/>
      <c r="AJ52" s="11" t="b">
        <f t="shared" si="12"/>
        <v>1</v>
      </c>
      <c r="AK52" s="11" t="b">
        <f t="shared" si="13"/>
        <v>1</v>
      </c>
      <c r="AL52" s="11"/>
      <c r="AM52" s="11"/>
      <c r="AN52" s="11"/>
      <c r="AO52" s="11"/>
      <c r="AP52" s="11"/>
      <c r="AQ52" s="11"/>
      <c r="AR52" s="11"/>
      <c r="AS52" s="11"/>
      <c r="AT52" s="18"/>
    </row>
    <row r="53" spans="1:46" x14ac:dyDescent="0.35">
      <c r="A53" s="4">
        <v>40</v>
      </c>
      <c r="B53" s="8" t="e" cm="1">
        <f t="array" ref="B53">INDEX(zTippingResultsByGroup[],$J53,B$11)</f>
        <v>#REF!</v>
      </c>
      <c r="C53" s="8" t="b">
        <v>1</v>
      </c>
      <c r="D53" s="8" t="e" cm="1">
        <f t="array" ref="D53">INDEX(zTippingResultsByGroup[],$J53,D$11)&lt;&gt;0</f>
        <v>#REF!</v>
      </c>
      <c r="E53" s="8"/>
      <c r="F53" s="8"/>
      <c r="G53" s="8">
        <f t="shared" si="5"/>
        <v>3</v>
      </c>
      <c r="H53" s="8" t="b">
        <f t="shared" si="7"/>
        <v>0</v>
      </c>
      <c r="I53" s="8">
        <v>40</v>
      </c>
      <c r="J53" s="8">
        <f t="shared" si="8"/>
        <v>176</v>
      </c>
      <c r="K53" s="8" t="e" cm="1">
        <f t="array" ref="K53">INDEX(zTippingResultsByGroup[],$J53,K$11)</f>
        <v>#REF!</v>
      </c>
      <c r="L53" s="8" t="b">
        <f t="shared" si="9"/>
        <v>0</v>
      </c>
      <c r="M53" s="8" t="e">
        <f>_xlfn.XLOOKUP($B53,Results!$A$11:$A$178,Results!$N$11:$N$178,,0)</f>
        <v>#REF!</v>
      </c>
      <c r="N53" s="8" t="str" cm="1">
        <f t="array" ref="N53">IF($L53,INDEX(zTippingResultsByGroup[],$J53,N$11),"")</f>
        <v/>
      </c>
      <c r="O53" s="8" t="str" cm="1">
        <f t="array" ref="O53">IF($L53,INDEX(zTippingResultsByGroup[],$J53,O$11),"")</f>
        <v/>
      </c>
      <c r="P53" s="8"/>
      <c r="Q53" s="8"/>
      <c r="R53" s="19" t="str">
        <f t="shared" si="10"/>
        <v/>
      </c>
      <c r="S53" s="12" t="str">
        <v/>
      </c>
      <c r="T53" s="8" t="str">
        <f t="shared" si="6"/>
        <v/>
      </c>
      <c r="U53" s="17" t="str" cm="1">
        <f t="array" ref="U53">IF($L53,INDEX(zTippingResultsByGroup[],$J53,U$11),"")</f>
        <v/>
      </c>
      <c r="V53" s="17" t="str" cm="1">
        <f t="array" ref="V53">IF($L53,INDEX(zTippingResultsByGroup[],$J53,V$11),"")</f>
        <v/>
      </c>
      <c r="W53" s="17" t="str" cm="1">
        <f t="array" ref="W53">IF($L53,INDEX(zTippingResultsByGroup[],$J53,W$11),"")</f>
        <v/>
      </c>
      <c r="X53" s="26" t="str" cm="1">
        <f t="array" ref="X53">IF($L53,INDEX(zTippingResultsByGroup[],$J53,X$11),"")</f>
        <v/>
      </c>
      <c r="Y53" s="12" t="str" cm="1">
        <f t="array" ref="Y53">LEFT(IF($L53,INDEX(zTippingResultsByGroup[],$J53,Y$11),""),1)</f>
        <v/>
      </c>
      <c r="Z53" s="12" t="str" cm="1">
        <f t="array" ref="Z53">LEFT(IF($L53,INDEX(zTippingResultsByGroup[],$J53,Z$11),""),1)</f>
        <v/>
      </c>
      <c r="AA53" s="12" t="str" cm="1">
        <f t="array" ref="AA53">LEFT(IF($L53,INDEX(zTippingResultsByGroup[],$J53,AA$11),""),1)</f>
        <v/>
      </c>
      <c r="AB53" s="8" t="str" cm="1">
        <f t="array" ref="AB53">IF($L53,INDEX(zTippingResultsByGroup[],$J53,AB$11),"")</f>
        <v/>
      </c>
      <c r="AC53" s="10"/>
      <c r="AD53" s="8"/>
      <c r="AE53" s="10"/>
      <c r="AF53" s="11"/>
      <c r="AG53" s="166" t="b">
        <f t="shared" si="11"/>
        <v>1</v>
      </c>
      <c r="AH53" s="167" t="str" cm="1">
        <f t="array" ref="AH53">IF($L53,INDEX(zTippingResultsByGroup[],$J53,AH$11),"")</f>
        <v/>
      </c>
      <c r="AI53" s="11"/>
      <c r="AJ53" s="11" t="b">
        <f t="shared" si="12"/>
        <v>1</v>
      </c>
      <c r="AK53" s="11" t="b">
        <f t="shared" si="13"/>
        <v>1</v>
      </c>
      <c r="AL53" s="11"/>
      <c r="AM53" s="11"/>
      <c r="AN53" s="11"/>
      <c r="AO53" s="11"/>
      <c r="AP53" s="11"/>
      <c r="AQ53" s="11"/>
      <c r="AR53" s="11"/>
      <c r="AS53" s="11"/>
      <c r="AT53" s="18"/>
    </row>
    <row r="54" spans="1:46" x14ac:dyDescent="0.35">
      <c r="A54" s="4">
        <v>41</v>
      </c>
      <c r="B54" s="8" t="e" cm="1">
        <f t="array" ref="B54">INDEX(zTippingResultsByGroup[],$J54,B$11)</f>
        <v>#REF!</v>
      </c>
      <c r="C54" s="8" t="b">
        <v>1</v>
      </c>
      <c r="D54" s="8" t="e" cm="1">
        <f t="array" ref="D54">INDEX(zTippingResultsByGroup[],$J54,D$11)&lt;&gt;0</f>
        <v>#REF!</v>
      </c>
      <c r="E54" s="8"/>
      <c r="F54" s="8"/>
      <c r="G54" s="8">
        <f t="shared" si="5"/>
        <v>4</v>
      </c>
      <c r="H54" s="8" t="b">
        <f t="shared" si="7"/>
        <v>0</v>
      </c>
      <c r="I54" s="8">
        <v>41</v>
      </c>
      <c r="J54" s="8">
        <f t="shared" si="8"/>
        <v>177</v>
      </c>
      <c r="K54" s="8" t="e" cm="1">
        <f t="array" ref="K54">INDEX(zTippingResultsByGroup[],$J54,K$11)</f>
        <v>#REF!</v>
      </c>
      <c r="L54" s="8" t="b">
        <f t="shared" si="9"/>
        <v>0</v>
      </c>
      <c r="M54" s="8" t="e">
        <f>_xlfn.XLOOKUP($B54,Results!$A$11:$A$178,Results!$N$11:$N$178,,0)</f>
        <v>#REF!</v>
      </c>
      <c r="N54" s="8" t="str" cm="1">
        <f t="array" ref="N54">IF($L54,INDEX(zTippingResultsByGroup[],$J54,N$11),"")</f>
        <v/>
      </c>
      <c r="O54" s="8" t="str" cm="1">
        <f t="array" ref="O54">IF($L54,INDEX(zTippingResultsByGroup[],$J54,O$11),"")</f>
        <v/>
      </c>
      <c r="P54" s="8"/>
      <c r="Q54" s="8"/>
      <c r="R54" s="19" t="str">
        <f t="shared" si="10"/>
        <v/>
      </c>
      <c r="S54" s="12" t="str">
        <v/>
      </c>
      <c r="T54" s="8" t="str">
        <f t="shared" si="6"/>
        <v/>
      </c>
      <c r="U54" s="17" t="str" cm="1">
        <f t="array" ref="U54">IF($L54,INDEX(zTippingResultsByGroup[],$J54,U$11),"")</f>
        <v/>
      </c>
      <c r="V54" s="17" t="str" cm="1">
        <f t="array" ref="V54">IF($L54,INDEX(zTippingResultsByGroup[],$J54,V$11),"")</f>
        <v/>
      </c>
      <c r="W54" s="17" t="str" cm="1">
        <f t="array" ref="W54">IF($L54,INDEX(zTippingResultsByGroup[],$J54,W$11),"")</f>
        <v/>
      </c>
      <c r="X54" s="26" t="str" cm="1">
        <f t="array" ref="X54">IF($L54,INDEX(zTippingResultsByGroup[],$J54,X$11),"")</f>
        <v/>
      </c>
      <c r="Y54" s="12" t="str" cm="1">
        <f t="array" ref="Y54">LEFT(IF($L54,INDEX(zTippingResultsByGroup[],$J54,Y$11),""),1)</f>
        <v/>
      </c>
      <c r="Z54" s="12" t="str" cm="1">
        <f t="array" ref="Z54">LEFT(IF($L54,INDEX(zTippingResultsByGroup[],$J54,Z$11),""),1)</f>
        <v/>
      </c>
      <c r="AA54" s="12" t="str" cm="1">
        <f t="array" ref="AA54">LEFT(IF($L54,INDEX(zTippingResultsByGroup[],$J54,AA$11),""),1)</f>
        <v/>
      </c>
      <c r="AB54" s="8" t="str" cm="1">
        <f t="array" ref="AB54">IF($L54,INDEX(zTippingResultsByGroup[],$J54,AB$11),"")</f>
        <v/>
      </c>
      <c r="AC54" s="10"/>
      <c r="AD54" s="8"/>
      <c r="AE54" s="10"/>
      <c r="AF54" s="11"/>
      <c r="AG54" s="166" t="b">
        <f t="shared" si="11"/>
        <v>1</v>
      </c>
      <c r="AH54" s="167" t="str" cm="1">
        <f t="array" ref="AH54">IF($L54,INDEX(zTippingResultsByGroup[],$J54,AH$11),"")</f>
        <v/>
      </c>
      <c r="AI54" s="11"/>
      <c r="AJ54" s="11" t="b">
        <f t="shared" si="12"/>
        <v>1</v>
      </c>
      <c r="AK54" s="11" t="b">
        <f t="shared" si="13"/>
        <v>1</v>
      </c>
      <c r="AL54" s="11"/>
      <c r="AM54" s="11"/>
      <c r="AN54" s="11"/>
      <c r="AO54" s="11"/>
      <c r="AP54" s="11"/>
      <c r="AQ54" s="11"/>
      <c r="AR54" s="11"/>
      <c r="AS54" s="11"/>
      <c r="AT54" s="18"/>
    </row>
    <row r="55" spans="1:46" x14ac:dyDescent="0.35">
      <c r="A55" s="4">
        <v>42</v>
      </c>
      <c r="B55" s="8" t="e" cm="1">
        <f t="array" ref="B55">INDEX(zTippingResultsByGroup[],$J55,B$11)</f>
        <v>#REF!</v>
      </c>
      <c r="C55" s="8" t="b">
        <v>1</v>
      </c>
      <c r="D55" s="8" t="e" cm="1">
        <f t="array" ref="D55">INDEX(zTippingResultsByGroup[],$J55,D$11)&lt;&gt;0</f>
        <v>#REF!</v>
      </c>
      <c r="E55" s="8"/>
      <c r="F55" s="8"/>
      <c r="G55" s="8">
        <f t="shared" si="5"/>
        <v>5</v>
      </c>
      <c r="H55" s="8" t="b">
        <f t="shared" si="7"/>
        <v>0</v>
      </c>
      <c r="I55" s="8">
        <v>42</v>
      </c>
      <c r="J55" s="8">
        <f t="shared" si="8"/>
        <v>178</v>
      </c>
      <c r="K55" s="8" t="e" cm="1">
        <f t="array" ref="K55">INDEX(zTippingResultsByGroup[],$J55,K$11)</f>
        <v>#REF!</v>
      </c>
      <c r="L55" s="8" t="b">
        <f t="shared" si="9"/>
        <v>0</v>
      </c>
      <c r="M55" s="8" t="e">
        <f>_xlfn.XLOOKUP($B55,Results!$A$11:$A$178,Results!$N$11:$N$178,,0)</f>
        <v>#REF!</v>
      </c>
      <c r="N55" s="8" t="str" cm="1">
        <f t="array" ref="N55">IF($L55,INDEX(zTippingResultsByGroup[],$J55,N$11),"")</f>
        <v/>
      </c>
      <c r="O55" s="8" t="str" cm="1">
        <f t="array" ref="O55">IF($L55,INDEX(zTippingResultsByGroup[],$J55,O$11),"")</f>
        <v/>
      </c>
      <c r="P55" s="8"/>
      <c r="Q55" s="8"/>
      <c r="R55" s="19" t="str">
        <f t="shared" si="10"/>
        <v/>
      </c>
      <c r="S55" s="12" t="str">
        <v/>
      </c>
      <c r="T55" s="8" t="str">
        <f t="shared" si="6"/>
        <v/>
      </c>
      <c r="U55" s="17" t="str" cm="1">
        <f t="array" ref="U55">IF($L55,INDEX(zTippingResultsByGroup[],$J55,U$11),"")</f>
        <v/>
      </c>
      <c r="V55" s="17" t="str" cm="1">
        <f t="array" ref="V55">IF($L55,INDEX(zTippingResultsByGroup[],$J55,V$11),"")</f>
        <v/>
      </c>
      <c r="W55" s="17" t="str" cm="1">
        <f t="array" ref="W55">IF($L55,INDEX(zTippingResultsByGroup[],$J55,W$11),"")</f>
        <v/>
      </c>
      <c r="X55" s="26" t="str" cm="1">
        <f t="array" ref="X55">IF($L55,INDEX(zTippingResultsByGroup[],$J55,X$11),"")</f>
        <v/>
      </c>
      <c r="Y55" s="12" t="str" cm="1">
        <f t="array" ref="Y55">LEFT(IF($L55,INDEX(zTippingResultsByGroup[],$J55,Y$11),""),1)</f>
        <v/>
      </c>
      <c r="Z55" s="12" t="str" cm="1">
        <f t="array" ref="Z55">LEFT(IF($L55,INDEX(zTippingResultsByGroup[],$J55,Z$11),""),1)</f>
        <v/>
      </c>
      <c r="AA55" s="12" t="str" cm="1">
        <f t="array" ref="AA55">LEFT(IF($L55,INDEX(zTippingResultsByGroup[],$J55,AA$11),""),1)</f>
        <v/>
      </c>
      <c r="AB55" s="8" t="str" cm="1">
        <f t="array" ref="AB55">IF($L55,INDEX(zTippingResultsByGroup[],$J55,AB$11),"")</f>
        <v/>
      </c>
      <c r="AC55" s="10"/>
      <c r="AD55" s="8"/>
      <c r="AE55" s="10"/>
      <c r="AF55" s="11"/>
      <c r="AG55" s="166" t="b">
        <f t="shared" si="11"/>
        <v>1</v>
      </c>
      <c r="AH55" s="167" t="str" cm="1">
        <f t="array" ref="AH55">IF($L55,INDEX(zTippingResultsByGroup[],$J55,AH$11),"")</f>
        <v/>
      </c>
      <c r="AI55" s="11"/>
      <c r="AJ55" s="11" t="b">
        <f t="shared" si="12"/>
        <v>1</v>
      </c>
      <c r="AK55" s="11" t="b">
        <f t="shared" si="13"/>
        <v>1</v>
      </c>
      <c r="AL55" s="11"/>
      <c r="AM55" s="11"/>
      <c r="AN55" s="11"/>
      <c r="AO55" s="11"/>
      <c r="AP55" s="11"/>
      <c r="AQ55" s="11"/>
      <c r="AR55" s="11"/>
      <c r="AS55" s="11"/>
      <c r="AT55" s="18"/>
    </row>
    <row r="56" spans="1:46" x14ac:dyDescent="0.35">
      <c r="A56" s="4">
        <v>43</v>
      </c>
      <c r="B56" s="8" t="e" cm="1">
        <f t="array" ref="B56">INDEX(zTippingResultsByGroup[],$J56,B$11)</f>
        <v>#REF!</v>
      </c>
      <c r="C56" s="8" t="b">
        <v>1</v>
      </c>
      <c r="D56" s="8" t="e" cm="1">
        <f t="array" ref="D56">INDEX(zTippingResultsByGroup[],$J56,D$11)&lt;&gt;0</f>
        <v>#REF!</v>
      </c>
      <c r="E56" s="8"/>
      <c r="F56" s="8"/>
      <c r="G56" s="8">
        <f t="shared" si="5"/>
        <v>1</v>
      </c>
      <c r="H56" s="8" t="b">
        <f t="shared" si="7"/>
        <v>0</v>
      </c>
      <c r="I56" s="8">
        <v>43</v>
      </c>
      <c r="J56" s="8">
        <f t="shared" si="8"/>
        <v>179</v>
      </c>
      <c r="K56" s="8" t="e" cm="1">
        <f t="array" ref="K56">INDEX(zTippingResultsByGroup[],$J56,K$11)</f>
        <v>#REF!</v>
      </c>
      <c r="L56" s="8" t="b">
        <f t="shared" si="9"/>
        <v>0</v>
      </c>
      <c r="M56" s="8" t="e">
        <f>_xlfn.XLOOKUP($B56,Results!$A$11:$A$178,Results!$N$11:$N$178,,0)</f>
        <v>#REF!</v>
      </c>
      <c r="N56" s="8" t="str" cm="1">
        <f t="array" ref="N56">IF($L56,INDEX(zTippingResultsByGroup[],$J56,N$11),"")</f>
        <v/>
      </c>
      <c r="O56" s="8" t="str" cm="1">
        <f t="array" ref="O56">IF($L56,INDEX(zTippingResultsByGroup[],$J56,O$11),"")</f>
        <v/>
      </c>
      <c r="P56" s="8"/>
      <c r="Q56" s="8"/>
      <c r="R56" s="19" t="str">
        <f t="shared" si="10"/>
        <v/>
      </c>
      <c r="S56" s="12" t="str">
        <v/>
      </c>
      <c r="T56" s="8" t="str">
        <f t="shared" si="6"/>
        <v/>
      </c>
      <c r="U56" s="17" t="str" cm="1">
        <f t="array" ref="U56">IF($L56,INDEX(zTippingResultsByGroup[],$J56,U$11),"")</f>
        <v/>
      </c>
      <c r="V56" s="17" t="str" cm="1">
        <f t="array" ref="V56">IF($L56,INDEX(zTippingResultsByGroup[],$J56,V$11),"")</f>
        <v/>
      </c>
      <c r="W56" s="17" t="str" cm="1">
        <f t="array" ref="W56">IF($L56,INDEX(zTippingResultsByGroup[],$J56,W$11),"")</f>
        <v/>
      </c>
      <c r="X56" s="26" t="str" cm="1">
        <f t="array" ref="X56">IF($L56,INDEX(zTippingResultsByGroup[],$J56,X$11),"")</f>
        <v/>
      </c>
      <c r="Y56" s="12" t="str" cm="1">
        <f t="array" ref="Y56">LEFT(IF($L56,INDEX(zTippingResultsByGroup[],$J56,Y$11),""),1)</f>
        <v/>
      </c>
      <c r="Z56" s="12" t="str" cm="1">
        <f t="array" ref="Z56">LEFT(IF($L56,INDEX(zTippingResultsByGroup[],$J56,Z$11),""),1)</f>
        <v/>
      </c>
      <c r="AA56" s="12" t="str" cm="1">
        <f t="array" ref="AA56">LEFT(IF($L56,INDEX(zTippingResultsByGroup[],$J56,AA$11),""),1)</f>
        <v/>
      </c>
      <c r="AB56" s="8" t="str" cm="1">
        <f t="array" ref="AB56">IF($L56,INDEX(zTippingResultsByGroup[],$J56,AB$11),"")</f>
        <v/>
      </c>
      <c r="AC56" s="10"/>
      <c r="AD56" s="8"/>
      <c r="AE56" s="10"/>
      <c r="AF56" s="11"/>
      <c r="AG56" s="166" t="b">
        <f t="shared" si="11"/>
        <v>1</v>
      </c>
      <c r="AH56" s="167" t="str" cm="1">
        <f t="array" ref="AH56">IF($L56,INDEX(zTippingResultsByGroup[],$J56,AH$11),"")</f>
        <v/>
      </c>
      <c r="AI56" s="11"/>
      <c r="AJ56" s="11" t="b">
        <f t="shared" si="12"/>
        <v>1</v>
      </c>
      <c r="AK56" s="11" t="b">
        <f t="shared" si="13"/>
        <v>1</v>
      </c>
      <c r="AL56" s="11"/>
      <c r="AM56" s="11"/>
      <c r="AN56" s="11"/>
      <c r="AO56" s="11"/>
      <c r="AP56" s="11"/>
      <c r="AQ56" s="11"/>
      <c r="AR56" s="11"/>
      <c r="AS56" s="11"/>
      <c r="AT56" s="18"/>
    </row>
    <row r="57" spans="1:46" x14ac:dyDescent="0.35">
      <c r="A57" s="4">
        <v>44</v>
      </c>
      <c r="B57" s="8" t="e" cm="1">
        <f t="array" ref="B57">INDEX(zTippingResultsByGroup[],$J57,B$11)</f>
        <v>#REF!</v>
      </c>
      <c r="C57" s="8" t="b">
        <v>1</v>
      </c>
      <c r="D57" s="8" t="e" cm="1">
        <f t="array" ref="D57">INDEX(zTippingResultsByGroup[],$J57,D$11)&lt;&gt;0</f>
        <v>#REF!</v>
      </c>
      <c r="E57" s="8"/>
      <c r="F57" s="8"/>
      <c r="G57" s="8">
        <f t="shared" si="5"/>
        <v>2</v>
      </c>
      <c r="H57" s="8" t="b">
        <f t="shared" si="7"/>
        <v>0</v>
      </c>
      <c r="I57" s="8">
        <v>44</v>
      </c>
      <c r="J57" s="8">
        <f t="shared" si="8"/>
        <v>180</v>
      </c>
      <c r="K57" s="8" t="e" cm="1">
        <f t="array" ref="K57">INDEX(zTippingResultsByGroup[],$J57,K$11)</f>
        <v>#REF!</v>
      </c>
      <c r="L57" s="8" t="b">
        <f t="shared" si="9"/>
        <v>0</v>
      </c>
      <c r="M57" s="8" t="e">
        <f>_xlfn.XLOOKUP($B57,Results!$A$11:$A$178,Results!$N$11:$N$178,,0)</f>
        <v>#REF!</v>
      </c>
      <c r="N57" s="8" t="str" cm="1">
        <f t="array" ref="N57">IF($L57,INDEX(zTippingResultsByGroup[],$J57,N$11),"")</f>
        <v/>
      </c>
      <c r="O57" s="8" t="str" cm="1">
        <f t="array" ref="O57">IF($L57,INDEX(zTippingResultsByGroup[],$J57,O$11),"")</f>
        <v/>
      </c>
      <c r="P57" s="8"/>
      <c r="Q57" s="8"/>
      <c r="R57" s="19" t="str">
        <f t="shared" si="10"/>
        <v/>
      </c>
      <c r="S57" s="12" t="str">
        <v/>
      </c>
      <c r="T57" s="8" t="str">
        <f t="shared" si="6"/>
        <v/>
      </c>
      <c r="U57" s="17" t="str" cm="1">
        <f t="array" ref="U57">IF($L57,INDEX(zTippingResultsByGroup[],$J57,U$11),"")</f>
        <v/>
      </c>
      <c r="V57" s="17" t="str" cm="1">
        <f t="array" ref="V57">IF($L57,INDEX(zTippingResultsByGroup[],$J57,V$11),"")</f>
        <v/>
      </c>
      <c r="W57" s="17" t="str" cm="1">
        <f t="array" ref="W57">IF($L57,INDEX(zTippingResultsByGroup[],$J57,W$11),"")</f>
        <v/>
      </c>
      <c r="X57" s="26" t="str" cm="1">
        <f t="array" ref="X57">IF($L57,INDEX(zTippingResultsByGroup[],$J57,X$11),"")</f>
        <v/>
      </c>
      <c r="Y57" s="12" t="str" cm="1">
        <f t="array" ref="Y57">LEFT(IF($L57,INDEX(zTippingResultsByGroup[],$J57,Y$11),""),1)</f>
        <v/>
      </c>
      <c r="Z57" s="12" t="str" cm="1">
        <f t="array" ref="Z57">LEFT(IF($L57,INDEX(zTippingResultsByGroup[],$J57,Z$11),""),1)</f>
        <v/>
      </c>
      <c r="AA57" s="12" t="str" cm="1">
        <f t="array" ref="AA57">LEFT(IF($L57,INDEX(zTippingResultsByGroup[],$J57,AA$11),""),1)</f>
        <v/>
      </c>
      <c r="AB57" s="8" t="str" cm="1">
        <f t="array" ref="AB57">IF($L57,INDEX(zTippingResultsByGroup[],$J57,AB$11),"")</f>
        <v/>
      </c>
      <c r="AC57" s="10"/>
      <c r="AD57" s="8"/>
      <c r="AE57" s="10"/>
      <c r="AF57" s="11"/>
      <c r="AG57" s="166" t="b">
        <f t="shared" si="11"/>
        <v>1</v>
      </c>
      <c r="AH57" s="167" t="str" cm="1">
        <f t="array" ref="AH57">IF($L57,INDEX(zTippingResultsByGroup[],$J57,AH$11),"")</f>
        <v/>
      </c>
      <c r="AI57" s="11"/>
      <c r="AJ57" s="11" t="b">
        <f t="shared" si="12"/>
        <v>1</v>
      </c>
      <c r="AK57" s="11" t="b">
        <f t="shared" si="13"/>
        <v>1</v>
      </c>
      <c r="AL57" s="11"/>
      <c r="AM57" s="11"/>
      <c r="AN57" s="11"/>
      <c r="AO57" s="11"/>
      <c r="AP57" s="11"/>
      <c r="AQ57" s="11"/>
      <c r="AR57" s="11"/>
      <c r="AS57" s="11"/>
      <c r="AT57" s="18"/>
    </row>
    <row r="58" spans="1:46" x14ac:dyDescent="0.35">
      <c r="A58" s="4">
        <v>45</v>
      </c>
      <c r="B58" s="8" t="e" cm="1">
        <f t="array" ref="B58">INDEX(zTippingResultsByGroup[],$J58,B$11)</f>
        <v>#REF!</v>
      </c>
      <c r="C58" s="8" t="b">
        <v>1</v>
      </c>
      <c r="D58" s="8" t="e" cm="1">
        <f t="array" ref="D58">INDEX(zTippingResultsByGroup[],$J58,D$11)&lt;&gt;0</f>
        <v>#REF!</v>
      </c>
      <c r="E58" s="8"/>
      <c r="F58" s="8"/>
      <c r="G58" s="8">
        <f t="shared" si="5"/>
        <v>3</v>
      </c>
      <c r="H58" s="8" t="b">
        <f t="shared" si="7"/>
        <v>0</v>
      </c>
      <c r="I58" s="8">
        <v>45</v>
      </c>
      <c r="J58" s="8">
        <f t="shared" si="8"/>
        <v>181</v>
      </c>
      <c r="K58" s="8" t="e" cm="1">
        <f t="array" ref="K58">INDEX(zTippingResultsByGroup[],$J58,K$11)</f>
        <v>#REF!</v>
      </c>
      <c r="L58" s="8" t="b">
        <f t="shared" si="9"/>
        <v>0</v>
      </c>
      <c r="M58" s="8" t="e">
        <f>_xlfn.XLOOKUP($B58,Results!$A$11:$A$178,Results!$N$11:$N$178,,0)</f>
        <v>#REF!</v>
      </c>
      <c r="N58" s="8" t="str" cm="1">
        <f t="array" ref="N58">IF($L58,INDEX(zTippingResultsByGroup[],$J58,N$11),"")</f>
        <v/>
      </c>
      <c r="O58" s="8" t="str" cm="1">
        <f t="array" ref="O58">IF($L58,INDEX(zTippingResultsByGroup[],$J58,O$11),"")</f>
        <v/>
      </c>
      <c r="P58" s="8"/>
      <c r="Q58" s="8"/>
      <c r="R58" s="19" t="str">
        <f t="shared" si="10"/>
        <v/>
      </c>
      <c r="S58" s="12" t="str">
        <v/>
      </c>
      <c r="T58" s="8" t="str">
        <f t="shared" si="6"/>
        <v/>
      </c>
      <c r="U58" s="17" t="str" cm="1">
        <f t="array" ref="U58">IF($L58,INDEX(zTippingResultsByGroup[],$J58,U$11),"")</f>
        <v/>
      </c>
      <c r="V58" s="17" t="str" cm="1">
        <f t="array" ref="V58">IF($L58,INDEX(zTippingResultsByGroup[],$J58,V$11),"")</f>
        <v/>
      </c>
      <c r="W58" s="17" t="str" cm="1">
        <f t="array" ref="W58">IF($L58,INDEX(zTippingResultsByGroup[],$J58,W$11),"")</f>
        <v/>
      </c>
      <c r="X58" s="26" t="str" cm="1">
        <f t="array" ref="X58">IF($L58,INDEX(zTippingResultsByGroup[],$J58,X$11),"")</f>
        <v/>
      </c>
      <c r="Y58" s="12" t="str" cm="1">
        <f t="array" ref="Y58">LEFT(IF($L58,INDEX(zTippingResultsByGroup[],$J58,Y$11),""),1)</f>
        <v/>
      </c>
      <c r="Z58" s="12" t="str" cm="1">
        <f t="array" ref="Z58">LEFT(IF($L58,INDEX(zTippingResultsByGroup[],$J58,Z$11),""),1)</f>
        <v/>
      </c>
      <c r="AA58" s="12" t="str" cm="1">
        <f t="array" ref="AA58">LEFT(IF($L58,INDEX(zTippingResultsByGroup[],$J58,AA$11),""),1)</f>
        <v/>
      </c>
      <c r="AB58" s="8" t="str" cm="1">
        <f t="array" ref="AB58">IF($L58,INDEX(zTippingResultsByGroup[],$J58,AB$11),"")</f>
        <v/>
      </c>
      <c r="AC58" s="10"/>
      <c r="AD58" s="8"/>
      <c r="AE58" s="10"/>
      <c r="AF58" s="11"/>
      <c r="AG58" s="166" t="b">
        <f t="shared" si="11"/>
        <v>1</v>
      </c>
      <c r="AH58" s="167" t="str" cm="1">
        <f t="array" ref="AH58">IF($L58,INDEX(zTippingResultsByGroup[],$J58,AH$11),"")</f>
        <v/>
      </c>
      <c r="AI58" s="11"/>
      <c r="AJ58" s="11" t="b">
        <f t="shared" si="12"/>
        <v>1</v>
      </c>
      <c r="AK58" s="11" t="b">
        <f t="shared" si="13"/>
        <v>1</v>
      </c>
      <c r="AL58" s="11"/>
      <c r="AM58" s="11"/>
      <c r="AN58" s="11"/>
      <c r="AO58" s="11"/>
      <c r="AP58" s="11"/>
      <c r="AQ58" s="11"/>
      <c r="AR58" s="11"/>
      <c r="AS58" s="11"/>
      <c r="AT58" s="18"/>
    </row>
    <row r="59" spans="1:46" x14ac:dyDescent="0.35">
      <c r="A59" s="4">
        <v>46</v>
      </c>
      <c r="B59" s="8" t="e" cm="1">
        <f t="array" ref="B59">INDEX(zTippingResultsByGroup[],$J59,B$11)</f>
        <v>#REF!</v>
      </c>
      <c r="C59" s="8" t="b">
        <v>1</v>
      </c>
      <c r="D59" s="8" t="e" cm="1">
        <f t="array" ref="D59">INDEX(zTippingResultsByGroup[],$J59,D$11)&lt;&gt;0</f>
        <v>#REF!</v>
      </c>
      <c r="E59" s="8"/>
      <c r="F59" s="8"/>
      <c r="G59" s="8">
        <f t="shared" si="5"/>
        <v>4</v>
      </c>
      <c r="H59" s="8" t="b">
        <f t="shared" si="7"/>
        <v>0</v>
      </c>
      <c r="I59" s="8">
        <v>46</v>
      </c>
      <c r="J59" s="8">
        <f t="shared" si="8"/>
        <v>182</v>
      </c>
      <c r="K59" s="8" t="e" cm="1">
        <f t="array" ref="K59">INDEX(zTippingResultsByGroup[],$J59,K$11)</f>
        <v>#REF!</v>
      </c>
      <c r="L59" s="8" t="b">
        <f t="shared" si="9"/>
        <v>0</v>
      </c>
      <c r="M59" s="8" t="e">
        <f>_xlfn.XLOOKUP($B59,Results!$A$11:$A$178,Results!$N$11:$N$178,,0)</f>
        <v>#REF!</v>
      </c>
      <c r="N59" s="8" t="str" cm="1">
        <f t="array" ref="N59">IF($L59,INDEX(zTippingResultsByGroup[],$J59,N$11),"")</f>
        <v/>
      </c>
      <c r="O59" s="8" t="str" cm="1">
        <f t="array" ref="O59">IF($L59,INDEX(zTippingResultsByGroup[],$J59,O$11),"")</f>
        <v/>
      </c>
      <c r="P59" s="8"/>
      <c r="Q59" s="8"/>
      <c r="R59" s="19" t="str">
        <f t="shared" si="10"/>
        <v/>
      </c>
      <c r="S59" s="12" t="str">
        <v/>
      </c>
      <c r="T59" s="8" t="str">
        <f t="shared" si="6"/>
        <v/>
      </c>
      <c r="U59" s="17" t="str" cm="1">
        <f t="array" ref="U59">IF($L59,INDEX(zTippingResultsByGroup[],$J59,U$11),"")</f>
        <v/>
      </c>
      <c r="V59" s="17" t="str" cm="1">
        <f t="array" ref="V59">IF($L59,INDEX(zTippingResultsByGroup[],$J59,V$11),"")</f>
        <v/>
      </c>
      <c r="W59" s="17" t="str" cm="1">
        <f t="array" ref="W59">IF($L59,INDEX(zTippingResultsByGroup[],$J59,W$11),"")</f>
        <v/>
      </c>
      <c r="X59" s="26" t="str" cm="1">
        <f t="array" ref="X59">IF($L59,INDEX(zTippingResultsByGroup[],$J59,X$11),"")</f>
        <v/>
      </c>
      <c r="Y59" s="12" t="str" cm="1">
        <f t="array" ref="Y59">LEFT(IF($L59,INDEX(zTippingResultsByGroup[],$J59,Y$11),""),1)</f>
        <v/>
      </c>
      <c r="Z59" s="12" t="str" cm="1">
        <f t="array" ref="Z59">LEFT(IF($L59,INDEX(zTippingResultsByGroup[],$J59,Z$11),""),1)</f>
        <v/>
      </c>
      <c r="AA59" s="12" t="str" cm="1">
        <f t="array" ref="AA59">LEFT(IF($L59,INDEX(zTippingResultsByGroup[],$J59,AA$11),""),1)</f>
        <v/>
      </c>
      <c r="AB59" s="8" t="str" cm="1">
        <f t="array" ref="AB59">IF($L59,INDEX(zTippingResultsByGroup[],$J59,AB$11),"")</f>
        <v/>
      </c>
      <c r="AC59" s="10"/>
      <c r="AD59" s="8"/>
      <c r="AE59" s="10"/>
      <c r="AF59" s="11"/>
      <c r="AG59" s="166" t="b">
        <f t="shared" si="11"/>
        <v>1</v>
      </c>
      <c r="AH59" s="167" t="str" cm="1">
        <f t="array" ref="AH59">IF($L59,INDEX(zTippingResultsByGroup[],$J59,AH$11),"")</f>
        <v/>
      </c>
      <c r="AI59" s="11"/>
      <c r="AJ59" s="11" t="b">
        <f t="shared" si="12"/>
        <v>1</v>
      </c>
      <c r="AK59" s="11" t="b">
        <f t="shared" si="13"/>
        <v>1</v>
      </c>
      <c r="AL59" s="11"/>
      <c r="AM59" s="11"/>
      <c r="AN59" s="11"/>
      <c r="AO59" s="11"/>
      <c r="AP59" s="11"/>
      <c r="AQ59" s="11"/>
      <c r="AR59" s="11"/>
      <c r="AS59" s="11"/>
      <c r="AT59" s="18"/>
    </row>
    <row r="60" spans="1:46" x14ac:dyDescent="0.35">
      <c r="A60" s="4">
        <v>47</v>
      </c>
      <c r="B60" s="8" t="e" cm="1">
        <f t="array" ref="B60">INDEX(zTippingResultsByGroup[],$J60,B$11)</f>
        <v>#REF!</v>
      </c>
      <c r="C60" s="8" t="b">
        <v>1</v>
      </c>
      <c r="D60" s="8" t="e" cm="1">
        <f t="array" ref="D60">INDEX(zTippingResultsByGroup[],$J60,D$11)&lt;&gt;0</f>
        <v>#REF!</v>
      </c>
      <c r="E60" s="8"/>
      <c r="F60" s="8"/>
      <c r="G60" s="8">
        <f t="shared" si="5"/>
        <v>5</v>
      </c>
      <c r="H60" s="8" t="b">
        <f t="shared" si="7"/>
        <v>0</v>
      </c>
      <c r="I60" s="8">
        <v>47</v>
      </c>
      <c r="J60" s="8">
        <f t="shared" si="8"/>
        <v>183</v>
      </c>
      <c r="K60" s="8" t="e" cm="1">
        <f t="array" ref="K60">INDEX(zTippingResultsByGroup[],$J60,K$11)</f>
        <v>#REF!</v>
      </c>
      <c r="L60" s="8" t="b">
        <f t="shared" si="9"/>
        <v>0</v>
      </c>
      <c r="M60" s="8" t="e">
        <f>_xlfn.XLOOKUP($B60,Results!$A$11:$A$178,Results!$N$11:$N$178,,0)</f>
        <v>#REF!</v>
      </c>
      <c r="N60" s="8" t="str" cm="1">
        <f t="array" ref="N60">IF($L60,INDEX(zTippingResultsByGroup[],$J60,N$11),"")</f>
        <v/>
      </c>
      <c r="O60" s="8" t="str" cm="1">
        <f t="array" ref="O60">IF($L60,INDEX(zTippingResultsByGroup[],$J60,O$11),"")</f>
        <v/>
      </c>
      <c r="P60" s="8"/>
      <c r="Q60" s="8"/>
      <c r="R60" s="19" t="str">
        <f t="shared" si="10"/>
        <v/>
      </c>
      <c r="S60" s="12" t="str">
        <v/>
      </c>
      <c r="T60" s="8" t="str">
        <f t="shared" si="6"/>
        <v/>
      </c>
      <c r="U60" s="17" t="str" cm="1">
        <f t="array" ref="U60">IF($L60,INDEX(zTippingResultsByGroup[],$J60,U$11),"")</f>
        <v/>
      </c>
      <c r="V60" s="17" t="str" cm="1">
        <f t="array" ref="V60">IF($L60,INDEX(zTippingResultsByGroup[],$J60,V$11),"")</f>
        <v/>
      </c>
      <c r="W60" s="17" t="str" cm="1">
        <f t="array" ref="W60">IF($L60,INDEX(zTippingResultsByGroup[],$J60,W$11),"")</f>
        <v/>
      </c>
      <c r="X60" s="26" t="str" cm="1">
        <f t="array" ref="X60">IF($L60,INDEX(zTippingResultsByGroup[],$J60,X$11),"")</f>
        <v/>
      </c>
      <c r="Y60" s="12" t="str" cm="1">
        <f t="array" ref="Y60">LEFT(IF($L60,INDEX(zTippingResultsByGroup[],$J60,Y$11),""),1)</f>
        <v/>
      </c>
      <c r="Z60" s="12" t="str" cm="1">
        <f t="array" ref="Z60">LEFT(IF($L60,INDEX(zTippingResultsByGroup[],$J60,Z$11),""),1)</f>
        <v/>
      </c>
      <c r="AA60" s="12" t="str" cm="1">
        <f t="array" ref="AA60">LEFT(IF($L60,INDEX(zTippingResultsByGroup[],$J60,AA$11),""),1)</f>
        <v/>
      </c>
      <c r="AB60" s="8" t="str" cm="1">
        <f t="array" ref="AB60">IF($L60,INDEX(zTippingResultsByGroup[],$J60,AB$11),"")</f>
        <v/>
      </c>
      <c r="AC60" s="10"/>
      <c r="AD60" s="8"/>
      <c r="AE60" s="10"/>
      <c r="AF60" s="11"/>
      <c r="AG60" s="166" t="b">
        <f t="shared" si="11"/>
        <v>1</v>
      </c>
      <c r="AH60" s="167" t="str" cm="1">
        <f t="array" ref="AH60">IF($L60,INDEX(zTippingResultsByGroup[],$J60,AH$11),"")</f>
        <v/>
      </c>
      <c r="AI60" s="11"/>
      <c r="AJ60" s="11" t="b">
        <f t="shared" si="12"/>
        <v>1</v>
      </c>
      <c r="AK60" s="11" t="b">
        <f t="shared" si="13"/>
        <v>1</v>
      </c>
      <c r="AL60" s="11"/>
      <c r="AM60" s="11"/>
      <c r="AN60" s="11"/>
      <c r="AO60" s="11"/>
      <c r="AP60" s="11"/>
      <c r="AQ60" s="11"/>
      <c r="AR60" s="11"/>
      <c r="AS60" s="11"/>
      <c r="AT60" s="18"/>
    </row>
    <row r="61" spans="1:46" x14ac:dyDescent="0.35">
      <c r="A61" s="4">
        <v>48</v>
      </c>
      <c r="B61" s="8" t="e" cm="1">
        <f t="array" ref="B61">INDEX(zTippingResultsByGroup[],$J61,B$11)</f>
        <v>#REF!</v>
      </c>
      <c r="C61" s="8" t="b">
        <v>1</v>
      </c>
      <c r="D61" s="8" t="e" cm="1">
        <f t="array" ref="D61">INDEX(zTippingResultsByGroup[],$J61,D$11)&lt;&gt;0</f>
        <v>#REF!</v>
      </c>
      <c r="E61" s="8"/>
      <c r="F61" s="8"/>
      <c r="G61" s="8">
        <f t="shared" si="5"/>
        <v>1</v>
      </c>
      <c r="H61" s="8" t="b">
        <f t="shared" si="7"/>
        <v>0</v>
      </c>
      <c r="I61" s="8">
        <v>48</v>
      </c>
      <c r="J61" s="8">
        <f t="shared" si="8"/>
        <v>184</v>
      </c>
      <c r="K61" s="8" t="e" cm="1">
        <f t="array" ref="K61">INDEX(zTippingResultsByGroup[],$J61,K$11)</f>
        <v>#REF!</v>
      </c>
      <c r="L61" s="8" t="b">
        <f t="shared" si="9"/>
        <v>0</v>
      </c>
      <c r="M61" s="8" t="e">
        <f>_xlfn.XLOOKUP($B61,Results!$A$11:$A$178,Results!$N$11:$N$178,,0)</f>
        <v>#REF!</v>
      </c>
      <c r="N61" s="8" t="str" cm="1">
        <f t="array" ref="N61">IF($L61,INDEX(zTippingResultsByGroup[],$J61,N$11),"")</f>
        <v/>
      </c>
      <c r="O61" s="8" t="str" cm="1">
        <f t="array" ref="O61">IF($L61,INDEX(zTippingResultsByGroup[],$J61,O$11),"")</f>
        <v/>
      </c>
      <c r="P61" s="8"/>
      <c r="Q61" s="8"/>
      <c r="R61" s="19" t="str">
        <f t="shared" si="10"/>
        <v/>
      </c>
      <c r="S61" s="12" t="str">
        <v/>
      </c>
      <c r="T61" s="8" t="str">
        <f t="shared" si="6"/>
        <v/>
      </c>
      <c r="U61" s="17" t="str" cm="1">
        <f t="array" ref="U61">IF($L61,INDEX(zTippingResultsByGroup[],$J61,U$11),"")</f>
        <v/>
      </c>
      <c r="V61" s="17" t="str" cm="1">
        <f t="array" ref="V61">IF($L61,INDEX(zTippingResultsByGroup[],$J61,V$11),"")</f>
        <v/>
      </c>
      <c r="W61" s="17" t="str" cm="1">
        <f t="array" ref="W61">IF($L61,INDEX(zTippingResultsByGroup[],$J61,W$11),"")</f>
        <v/>
      </c>
      <c r="X61" s="26" t="str" cm="1">
        <f t="array" ref="X61">IF($L61,INDEX(zTippingResultsByGroup[],$J61,X$11),"")</f>
        <v/>
      </c>
      <c r="Y61" s="12" t="str" cm="1">
        <f t="array" ref="Y61">LEFT(IF($L61,INDEX(zTippingResultsByGroup[],$J61,Y$11),""),1)</f>
        <v/>
      </c>
      <c r="Z61" s="12" t="str" cm="1">
        <f t="array" ref="Z61">LEFT(IF($L61,INDEX(zTippingResultsByGroup[],$J61,Z$11),""),1)</f>
        <v/>
      </c>
      <c r="AA61" s="12" t="str" cm="1">
        <f t="array" ref="AA61">LEFT(IF($L61,INDEX(zTippingResultsByGroup[],$J61,AA$11),""),1)</f>
        <v/>
      </c>
      <c r="AB61" s="8" t="str" cm="1">
        <f t="array" ref="AB61">IF($L61,INDEX(zTippingResultsByGroup[],$J61,AB$11),"")</f>
        <v/>
      </c>
      <c r="AC61" s="10"/>
      <c r="AD61" s="8"/>
      <c r="AE61" s="10"/>
      <c r="AF61" s="11"/>
      <c r="AG61" s="166" t="b">
        <f t="shared" si="11"/>
        <v>1</v>
      </c>
      <c r="AH61" s="167" t="str" cm="1">
        <f t="array" ref="AH61">IF($L61,INDEX(zTippingResultsByGroup[],$J61,AH$11),"")</f>
        <v/>
      </c>
      <c r="AI61" s="11"/>
      <c r="AJ61" s="11" t="b">
        <f t="shared" si="12"/>
        <v>1</v>
      </c>
      <c r="AK61" s="11" t="b">
        <f t="shared" si="13"/>
        <v>1</v>
      </c>
      <c r="AL61" s="11"/>
      <c r="AM61" s="11"/>
      <c r="AN61" s="11"/>
      <c r="AO61" s="11"/>
      <c r="AP61" s="11"/>
      <c r="AQ61" s="11"/>
      <c r="AR61" s="11"/>
      <c r="AS61" s="11"/>
      <c r="AT61" s="18"/>
    </row>
    <row r="62" spans="1:46" s="9" customFormat="1" x14ac:dyDescent="0.35">
      <c r="A62" s="9">
        <v>49</v>
      </c>
      <c r="B62" s="8" t="e" cm="1">
        <f t="array" ref="B62">INDEX(zTippingResultsByGroup[],$J62,B$11)</f>
        <v>#REF!</v>
      </c>
      <c r="C62" s="8" t="b">
        <v>1</v>
      </c>
      <c r="D62" s="8" t="e" cm="1">
        <f t="array" ref="D62">INDEX(zTippingResultsByGroup[],$J62,D$11)&lt;&gt;0</f>
        <v>#REF!</v>
      </c>
      <c r="E62" s="8"/>
      <c r="F62" s="8"/>
      <c r="G62" s="8">
        <f t="shared" si="5"/>
        <v>2</v>
      </c>
      <c r="H62" s="8" t="b">
        <f t="shared" si="7"/>
        <v>0</v>
      </c>
      <c r="I62" s="8">
        <v>49</v>
      </c>
      <c r="J62" s="8">
        <f t="shared" si="8"/>
        <v>185</v>
      </c>
      <c r="K62" s="8" t="e" cm="1">
        <f t="array" ref="K62">INDEX(zTippingResultsByGroup[],$J62,K$11)</f>
        <v>#REF!</v>
      </c>
      <c r="L62" s="8" t="b">
        <f t="shared" si="9"/>
        <v>0</v>
      </c>
      <c r="M62" s="8" t="e">
        <f>_xlfn.XLOOKUP($B62,Results!$A$11:$A$178,Results!$N$11:$N$178,,0)</f>
        <v>#REF!</v>
      </c>
      <c r="N62" s="8" t="str" cm="1">
        <f t="array" ref="N62">IF($L62,INDEX(zTippingResultsByGroup[],$J62,N$11),"")</f>
        <v/>
      </c>
      <c r="O62" s="8" t="str" cm="1">
        <f t="array" ref="O62">IF($L62,INDEX(zTippingResultsByGroup[],$J62,O$11),"")</f>
        <v/>
      </c>
      <c r="P62" s="8"/>
      <c r="Q62" s="8"/>
      <c r="R62" s="19" t="str">
        <f t="shared" si="10"/>
        <v/>
      </c>
      <c r="S62" s="12" t="str">
        <v/>
      </c>
      <c r="T62" s="8" t="str">
        <f t="shared" si="6"/>
        <v/>
      </c>
      <c r="U62" s="17" t="str" cm="1">
        <f t="array" ref="U62">IF($L62,INDEX(zTippingResultsByGroup[],$J62,U$11),"")</f>
        <v/>
      </c>
      <c r="V62" s="17" t="str" cm="1">
        <f t="array" ref="V62">IF($L62,INDEX(zTippingResultsByGroup[],$J62,V$11),"")</f>
        <v/>
      </c>
      <c r="W62" s="17" t="str" cm="1">
        <f t="array" ref="W62">IF($L62,INDEX(zTippingResultsByGroup[],$J62,W$11),"")</f>
        <v/>
      </c>
      <c r="X62" s="26" t="str" cm="1">
        <f t="array" ref="X62">IF($L62,INDEX(zTippingResultsByGroup[],$J62,X$11),"")</f>
        <v/>
      </c>
      <c r="Y62" s="12" t="str" cm="1">
        <f t="array" ref="Y62">LEFT(IF($L62,INDEX(zTippingResultsByGroup[],$J62,Y$11),""),1)</f>
        <v/>
      </c>
      <c r="Z62" s="12" t="str" cm="1">
        <f t="array" ref="Z62">LEFT(IF($L62,INDEX(zTippingResultsByGroup[],$J62,Z$11),""),1)</f>
        <v/>
      </c>
      <c r="AA62" s="12" t="str" cm="1">
        <f t="array" ref="AA62">LEFT(IF($L62,INDEX(zTippingResultsByGroup[],$J62,AA$11),""),1)</f>
        <v/>
      </c>
      <c r="AB62" s="8" t="str" cm="1">
        <f t="array" ref="AB62">IF($L62,INDEX(zTippingResultsByGroup[],$J62,AB$11),"")</f>
        <v/>
      </c>
      <c r="AC62" s="10"/>
      <c r="AD62" s="8"/>
      <c r="AE62" s="10"/>
      <c r="AF62" s="11"/>
      <c r="AG62" s="166" t="b">
        <f t="shared" si="11"/>
        <v>1</v>
      </c>
      <c r="AH62" s="167" t="str" cm="1">
        <f t="array" ref="AH62">IF($L62,INDEX(zTippingResultsByGroup[],$J62,AH$11),"")</f>
        <v/>
      </c>
      <c r="AI62" s="11"/>
      <c r="AJ62" s="11" t="b">
        <f t="shared" si="12"/>
        <v>1</v>
      </c>
      <c r="AK62" s="11" t="b">
        <f t="shared" si="13"/>
        <v>1</v>
      </c>
      <c r="AL62" s="11"/>
      <c r="AM62" s="11"/>
      <c r="AN62" s="11"/>
      <c r="AO62" s="11"/>
      <c r="AP62" s="11"/>
      <c r="AQ62" s="11"/>
      <c r="AR62" s="11"/>
      <c r="AS62" s="11"/>
      <c r="AT62" s="18"/>
    </row>
    <row r="63" spans="1:46" x14ac:dyDescent="0.35">
      <c r="A63" s="4">
        <v>50</v>
      </c>
      <c r="B63" s="8" t="e" cm="1">
        <f t="array" ref="B63">INDEX(zTippingResultsByGroup[],$J63,B$11)</f>
        <v>#REF!</v>
      </c>
      <c r="C63" s="8" t="b">
        <v>1</v>
      </c>
      <c r="D63" s="8" t="e" cm="1">
        <f t="array" ref="D63">INDEX(zTippingResultsByGroup[],$J63,D$11)&lt;&gt;0</f>
        <v>#REF!</v>
      </c>
      <c r="E63" s="8"/>
      <c r="F63" s="8"/>
      <c r="G63" s="8">
        <f t="shared" si="5"/>
        <v>3</v>
      </c>
      <c r="H63" s="8" t="b">
        <f t="shared" si="7"/>
        <v>0</v>
      </c>
      <c r="I63" s="8">
        <v>50</v>
      </c>
      <c r="J63" s="8">
        <f t="shared" si="8"/>
        <v>186</v>
      </c>
      <c r="K63" s="8" t="e" cm="1">
        <f t="array" ref="K63">INDEX(zTippingResultsByGroup[],$J63,K$11)</f>
        <v>#REF!</v>
      </c>
      <c r="L63" s="8" t="b">
        <f t="shared" si="9"/>
        <v>0</v>
      </c>
      <c r="M63" s="8" t="e">
        <f>_xlfn.XLOOKUP($B63,Results!$A$11:$A$178,Results!$N$11:$N$178,,0)</f>
        <v>#REF!</v>
      </c>
      <c r="N63" s="8" t="str" cm="1">
        <f t="array" ref="N63">IF($L63,INDEX(zTippingResultsByGroup[],$J63,N$11),"")</f>
        <v/>
      </c>
      <c r="O63" s="8" t="str" cm="1">
        <f t="array" ref="O63">IF($L63,INDEX(zTippingResultsByGroup[],$J63,O$11),"")</f>
        <v/>
      </c>
      <c r="P63" s="8"/>
      <c r="Q63" s="8"/>
      <c r="R63" s="88" t="str">
        <f t="shared" si="10"/>
        <v/>
      </c>
      <c r="S63" s="160" t="str">
        <v/>
      </c>
      <c r="T63" s="89" t="str">
        <f t="shared" si="6"/>
        <v/>
      </c>
      <c r="U63" s="158" t="str" cm="1">
        <f t="array" ref="U63">IF($L63,INDEX(zTippingResultsByGroup[],$J63,U$11),"")</f>
        <v/>
      </c>
      <c r="V63" s="158" t="str" cm="1">
        <f t="array" ref="V63">IF($L63,INDEX(zTippingResultsByGroup[],$J63,V$11),"")</f>
        <v/>
      </c>
      <c r="W63" s="158" t="str" cm="1">
        <f t="array" ref="W63">IF($L63,INDEX(zTippingResultsByGroup[],$J63,W$11),"")</f>
        <v/>
      </c>
      <c r="X63" s="159" t="str" cm="1">
        <f t="array" ref="X63">IF($L63,INDEX(zTippingResultsByGroup[],$J63,X$11),"")</f>
        <v/>
      </c>
      <c r="Y63" s="160" t="str" cm="1">
        <f t="array" ref="Y63">LEFT(IF($L63,INDEX(zTippingResultsByGroup[],$J63,Y$11),""),1)</f>
        <v/>
      </c>
      <c r="Z63" s="160" t="str" cm="1">
        <f t="array" ref="Z63">LEFT(IF($L63,INDEX(zTippingResultsByGroup[],$J63,Z$11),""),1)</f>
        <v/>
      </c>
      <c r="AA63" s="160" t="str" cm="1">
        <f t="array" ref="AA63">LEFT(IF($L63,INDEX(zTippingResultsByGroup[],$J63,AA$11),""),1)</f>
        <v/>
      </c>
      <c r="AB63" s="89" t="str" cm="1">
        <f t="array" ref="AB63">IF($L63,INDEX(zTippingResultsByGroup[],$J63,AB$11),"")</f>
        <v/>
      </c>
      <c r="AC63" s="162"/>
      <c r="AD63" s="89"/>
      <c r="AE63" s="162"/>
      <c r="AF63" s="90"/>
      <c r="AG63" s="168" t="b">
        <f t="shared" si="11"/>
        <v>1</v>
      </c>
      <c r="AH63" s="169" t="str" cm="1">
        <f t="array" ref="AH63">IF($L63,INDEX(zTippingResultsByGroup[],$J63,AH$11),"")</f>
        <v/>
      </c>
      <c r="AI63" s="11"/>
      <c r="AJ63" s="11" t="b">
        <f t="shared" si="12"/>
        <v>1</v>
      </c>
      <c r="AK63" s="11" t="b">
        <f t="shared" si="13"/>
        <v>1</v>
      </c>
      <c r="AL63" s="11"/>
      <c r="AM63" s="11"/>
      <c r="AN63" s="11"/>
      <c r="AO63" s="11"/>
      <c r="AP63" s="11"/>
      <c r="AQ63" s="11"/>
      <c r="AR63" s="11"/>
      <c r="AS63" s="11"/>
      <c r="AT63" s="18"/>
    </row>
    <row r="64" spans="1:46" x14ac:dyDescent="0.35">
      <c r="A64" s="4">
        <v>51</v>
      </c>
      <c r="M64" s="8" t="e">
        <f>_xlfn.XLOOKUP($B64,Results!$A$11:$A$178,Results!$N$11:$N$178,,0)</f>
        <v>#N/A</v>
      </c>
      <c r="T64" s="4" t="str">
        <f t="shared" si="6"/>
        <v/>
      </c>
    </row>
    <row r="65" spans="1:20" x14ac:dyDescent="0.35">
      <c r="A65" s="4">
        <v>52</v>
      </c>
      <c r="M65" s="8" t="e">
        <f>_xlfn.XLOOKUP($B65,Results!$A$11:$A$178,Results!$N$11:$N$178,,0)</f>
        <v>#N/A</v>
      </c>
      <c r="T65" s="4" t="str">
        <f t="shared" si="6"/>
        <v/>
      </c>
    </row>
    <row r="66" spans="1:20" x14ac:dyDescent="0.35">
      <c r="A66" s="4">
        <v>53</v>
      </c>
      <c r="M66" s="8" t="e">
        <f>_xlfn.XLOOKUP($B66,Results!$A$11:$A$178,Results!$N$11:$N$178,,0)</f>
        <v>#N/A</v>
      </c>
      <c r="T66" s="4" t="str">
        <f t="shared" si="6"/>
        <v/>
      </c>
    </row>
    <row r="67" spans="1:20" x14ac:dyDescent="0.35">
      <c r="A67" s="4">
        <v>54</v>
      </c>
      <c r="M67" s="8" t="e">
        <f>_xlfn.XLOOKUP($B67,Results!$A$11:$A$178,Results!$N$11:$N$178,,0)</f>
        <v>#N/A</v>
      </c>
      <c r="T67" s="4" t="str">
        <f t="shared" si="6"/>
        <v/>
      </c>
    </row>
    <row r="68" spans="1:20" x14ac:dyDescent="0.35">
      <c r="A68" s="4">
        <v>55</v>
      </c>
      <c r="M68" s="8" t="e">
        <f>_xlfn.XLOOKUP($B68,Results!$A$11:$A$178,Results!$N$11:$N$178,,0)</f>
        <v>#N/A</v>
      </c>
      <c r="T68" s="4" t="str">
        <f t="shared" si="6"/>
        <v/>
      </c>
    </row>
    <row r="69" spans="1:20" x14ac:dyDescent="0.35">
      <c r="A69" s="4">
        <v>56</v>
      </c>
      <c r="M69" s="8" t="e">
        <f>_xlfn.XLOOKUP($B69,Results!$A$11:$A$178,Results!$N$11:$N$178,,0)</f>
        <v>#N/A</v>
      </c>
      <c r="T69" s="4" t="str">
        <f t="shared" si="6"/>
        <v/>
      </c>
    </row>
    <row r="70" spans="1:20" x14ac:dyDescent="0.35">
      <c r="A70" s="4">
        <v>57</v>
      </c>
      <c r="M70" s="8" t="e">
        <f>_xlfn.XLOOKUP($B70,Results!$A$11:$A$178,Results!$N$11:$N$178,,0)</f>
        <v>#N/A</v>
      </c>
      <c r="T70" s="4" t="str">
        <f t="shared" si="6"/>
        <v/>
      </c>
    </row>
    <row r="71" spans="1:20" x14ac:dyDescent="0.35">
      <c r="A71" s="4">
        <v>58</v>
      </c>
      <c r="M71" s="8" t="e">
        <f>_xlfn.XLOOKUP($B71,Results!$A$11:$A$178,Results!$N$11:$N$178,,0)</f>
        <v>#N/A</v>
      </c>
      <c r="T71" s="4" t="str">
        <f t="shared" si="6"/>
        <v/>
      </c>
    </row>
    <row r="72" spans="1:20" x14ac:dyDescent="0.35">
      <c r="A72" s="4">
        <v>59</v>
      </c>
      <c r="M72" s="8" t="e">
        <f>_xlfn.XLOOKUP($B72,Results!$A$11:$A$178,Results!$N$11:$N$178,,0)</f>
        <v>#N/A</v>
      </c>
      <c r="T72" s="4" t="str">
        <f t="shared" si="6"/>
        <v/>
      </c>
    </row>
    <row r="73" spans="1:20" x14ac:dyDescent="0.35">
      <c r="A73" s="4">
        <v>60</v>
      </c>
      <c r="M73" s="8" t="e">
        <f>_xlfn.XLOOKUP($B73,Results!$A$11:$A$178,Results!$N$11:$N$178,,0)</f>
        <v>#N/A</v>
      </c>
      <c r="T73" s="4" t="str">
        <f t="shared" si="6"/>
        <v/>
      </c>
    </row>
    <row r="74" spans="1:20" x14ac:dyDescent="0.35">
      <c r="A74" s="4">
        <v>61</v>
      </c>
      <c r="M74" s="8" t="e">
        <f>_xlfn.XLOOKUP($B74,Results!$A$11:$A$178,Results!$N$11:$N$178,,0)</f>
        <v>#N/A</v>
      </c>
      <c r="T74" s="4" t="str">
        <f t="shared" si="6"/>
        <v/>
      </c>
    </row>
    <row r="75" spans="1:20" x14ac:dyDescent="0.35">
      <c r="A75" s="4">
        <v>62</v>
      </c>
      <c r="M75" s="8" t="e">
        <f>_xlfn.XLOOKUP($B75,Results!$A$11:$A$178,Results!$N$11:$N$178,,0)</f>
        <v>#N/A</v>
      </c>
      <c r="T75" s="4" t="str">
        <f t="shared" si="6"/>
        <v/>
      </c>
    </row>
    <row r="76" spans="1:20" x14ac:dyDescent="0.35">
      <c r="A76" s="4">
        <v>63</v>
      </c>
      <c r="M76" s="8" t="e">
        <f>_xlfn.XLOOKUP($B76,Results!$A$11:$A$178,Results!$N$11:$N$178,,0)</f>
        <v>#N/A</v>
      </c>
      <c r="T76" s="4" t="str">
        <f t="shared" si="6"/>
        <v/>
      </c>
    </row>
    <row r="77" spans="1:20" x14ac:dyDescent="0.35">
      <c r="A77" s="4">
        <v>64</v>
      </c>
      <c r="M77" s="8" t="e">
        <f>_xlfn.XLOOKUP($B77,Results!$A$11:$A$178,Results!$N$11:$N$178,,0)</f>
        <v>#N/A</v>
      </c>
      <c r="T77" s="4" t="str">
        <f t="shared" si="6"/>
        <v/>
      </c>
    </row>
    <row r="78" spans="1:20" x14ac:dyDescent="0.35">
      <c r="A78" s="4">
        <v>65</v>
      </c>
      <c r="M78" s="8" t="e">
        <f>_xlfn.XLOOKUP($B78,Results!$A$11:$A$178,Results!$N$11:$N$178,,0)</f>
        <v>#N/A</v>
      </c>
      <c r="T78" s="4" t="str">
        <f t="shared" si="6"/>
        <v/>
      </c>
    </row>
    <row r="79" spans="1:20" x14ac:dyDescent="0.35">
      <c r="A79" s="4">
        <v>66</v>
      </c>
      <c r="M79" s="8" t="e">
        <f>_xlfn.XLOOKUP($B79,Results!$A$11:$A$178,Results!$N$11:$N$178,,0)</f>
        <v>#N/A</v>
      </c>
      <c r="T79" s="4" t="str">
        <f t="shared" ref="T79:T134" si="14">IF($L79,$N79&amp;" "&amp;$O79,"")</f>
        <v/>
      </c>
    </row>
    <row r="80" spans="1:20" x14ac:dyDescent="0.35">
      <c r="A80" s="4">
        <v>67</v>
      </c>
      <c r="M80" s="8" t="e">
        <f>_xlfn.XLOOKUP($B80,Results!$A$11:$A$178,Results!$N$11:$N$178,,0)</f>
        <v>#N/A</v>
      </c>
      <c r="T80" s="4" t="str">
        <f t="shared" si="14"/>
        <v/>
      </c>
    </row>
    <row r="81" spans="1:20" x14ac:dyDescent="0.35">
      <c r="A81" s="4">
        <v>68</v>
      </c>
      <c r="M81" s="8" t="e">
        <f>_xlfn.XLOOKUP($B81,Results!$A$11:$A$178,Results!$N$11:$N$178,,0)</f>
        <v>#N/A</v>
      </c>
      <c r="T81" s="4" t="str">
        <f t="shared" si="14"/>
        <v/>
      </c>
    </row>
    <row r="82" spans="1:20" x14ac:dyDescent="0.35">
      <c r="A82" s="4">
        <v>69</v>
      </c>
      <c r="M82" s="8" t="e">
        <f>_xlfn.XLOOKUP($B82,Results!$A$11:$A$178,Results!$N$11:$N$178,,0)</f>
        <v>#N/A</v>
      </c>
      <c r="T82" s="4" t="str">
        <f t="shared" si="14"/>
        <v/>
      </c>
    </row>
    <row r="83" spans="1:20" x14ac:dyDescent="0.35">
      <c r="A83" s="4">
        <v>70</v>
      </c>
      <c r="M83" s="8" t="e">
        <f>_xlfn.XLOOKUP($B83,Results!$A$11:$A$178,Results!$N$11:$N$178,,0)</f>
        <v>#N/A</v>
      </c>
      <c r="T83" s="4" t="str">
        <f t="shared" si="14"/>
        <v/>
      </c>
    </row>
    <row r="84" spans="1:20" x14ac:dyDescent="0.35">
      <c r="A84" s="4">
        <v>71</v>
      </c>
      <c r="M84" s="8" t="e">
        <f>_xlfn.XLOOKUP($B84,Results!$A$11:$A$178,Results!$N$11:$N$178,,0)</f>
        <v>#N/A</v>
      </c>
      <c r="T84" s="4" t="str">
        <f t="shared" si="14"/>
        <v/>
      </c>
    </row>
    <row r="85" spans="1:20" x14ac:dyDescent="0.35">
      <c r="A85" s="4">
        <v>72</v>
      </c>
      <c r="M85" s="8" t="e">
        <f>_xlfn.XLOOKUP($B85,Results!$A$11:$A$178,Results!$N$11:$N$178,,0)</f>
        <v>#N/A</v>
      </c>
      <c r="T85" s="4" t="str">
        <f t="shared" si="14"/>
        <v/>
      </c>
    </row>
    <row r="86" spans="1:20" x14ac:dyDescent="0.35">
      <c r="A86" s="4">
        <v>73</v>
      </c>
      <c r="M86" s="8" t="e">
        <f>_xlfn.XLOOKUP($B86,Results!$A$11:$A$178,Results!$N$11:$N$178,,0)</f>
        <v>#N/A</v>
      </c>
      <c r="T86" s="4" t="str">
        <f t="shared" si="14"/>
        <v/>
      </c>
    </row>
    <row r="87" spans="1:20" x14ac:dyDescent="0.35">
      <c r="A87" s="4">
        <v>74</v>
      </c>
      <c r="M87" s="8" t="e">
        <f>_xlfn.XLOOKUP($B87,Results!$A$11:$A$178,Results!$N$11:$N$178,,0)</f>
        <v>#N/A</v>
      </c>
      <c r="T87" s="4" t="str">
        <f t="shared" si="14"/>
        <v/>
      </c>
    </row>
    <row r="88" spans="1:20" x14ac:dyDescent="0.35">
      <c r="A88" s="4">
        <v>75</v>
      </c>
      <c r="M88" s="8" t="e">
        <f>_xlfn.XLOOKUP($B88,Results!$A$11:$A$178,Results!$N$11:$N$178,,0)</f>
        <v>#N/A</v>
      </c>
      <c r="T88" s="4" t="str">
        <f t="shared" si="14"/>
        <v/>
      </c>
    </row>
    <row r="89" spans="1:20" x14ac:dyDescent="0.35">
      <c r="A89" s="4">
        <v>76</v>
      </c>
      <c r="M89" s="8" t="e">
        <f>_xlfn.XLOOKUP($B89,Results!$A$11:$A$178,Results!$N$11:$N$178,,0)</f>
        <v>#N/A</v>
      </c>
      <c r="T89" s="4" t="str">
        <f t="shared" si="14"/>
        <v/>
      </c>
    </row>
    <row r="90" spans="1:20" x14ac:dyDescent="0.35">
      <c r="A90" s="4">
        <v>77</v>
      </c>
      <c r="M90" s="8" t="e">
        <f>_xlfn.XLOOKUP($B90,Results!$A$11:$A$178,Results!$N$11:$N$178,,0)</f>
        <v>#N/A</v>
      </c>
      <c r="T90" s="4" t="str">
        <f t="shared" si="14"/>
        <v/>
      </c>
    </row>
    <row r="91" spans="1:20" x14ac:dyDescent="0.35">
      <c r="A91" s="4">
        <v>78</v>
      </c>
      <c r="M91" s="8" t="e">
        <f>_xlfn.XLOOKUP($B91,Results!$A$11:$A$178,Results!$N$11:$N$178,,0)</f>
        <v>#N/A</v>
      </c>
      <c r="T91" s="4" t="str">
        <f t="shared" si="14"/>
        <v/>
      </c>
    </row>
    <row r="92" spans="1:20" x14ac:dyDescent="0.35">
      <c r="A92" s="4">
        <v>79</v>
      </c>
      <c r="M92" s="8" t="e">
        <f>_xlfn.XLOOKUP($B92,Results!$A$11:$A$178,Results!$N$11:$N$178,,0)</f>
        <v>#N/A</v>
      </c>
      <c r="T92" s="4" t="str">
        <f t="shared" si="14"/>
        <v/>
      </c>
    </row>
    <row r="93" spans="1:20" x14ac:dyDescent="0.35">
      <c r="A93" s="4">
        <v>80</v>
      </c>
      <c r="M93" s="8" t="e">
        <f>_xlfn.XLOOKUP($B93,Results!$A$11:$A$178,Results!$N$11:$N$178,,0)</f>
        <v>#N/A</v>
      </c>
      <c r="T93" s="4" t="str">
        <f t="shared" si="14"/>
        <v/>
      </c>
    </row>
    <row r="94" spans="1:20" x14ac:dyDescent="0.35">
      <c r="A94" s="4">
        <v>81</v>
      </c>
      <c r="M94" s="8" t="e">
        <f>_xlfn.XLOOKUP($B94,Results!$A$11:$A$178,Results!$N$11:$N$178,,0)</f>
        <v>#N/A</v>
      </c>
      <c r="T94" s="4" t="str">
        <f t="shared" si="14"/>
        <v/>
      </c>
    </row>
    <row r="95" spans="1:20" x14ac:dyDescent="0.35">
      <c r="A95" s="4">
        <v>82</v>
      </c>
      <c r="M95" s="8" t="e">
        <f>_xlfn.XLOOKUP($B95,Results!$A$11:$A$178,Results!$N$11:$N$178,,0)</f>
        <v>#N/A</v>
      </c>
      <c r="T95" s="4" t="str">
        <f t="shared" si="14"/>
        <v/>
      </c>
    </row>
    <row r="96" spans="1:20" x14ac:dyDescent="0.35">
      <c r="A96" s="4">
        <v>83</v>
      </c>
      <c r="M96" s="8" t="e">
        <f>_xlfn.XLOOKUP($B96,Results!$A$11:$A$178,Results!$N$11:$N$178,,0)</f>
        <v>#N/A</v>
      </c>
      <c r="T96" s="4" t="str">
        <f t="shared" si="14"/>
        <v/>
      </c>
    </row>
    <row r="97" spans="1:20" x14ac:dyDescent="0.35">
      <c r="A97" s="4">
        <v>84</v>
      </c>
      <c r="M97" s="8" t="e">
        <f>_xlfn.XLOOKUP($B97,Results!$A$11:$A$178,Results!$N$11:$N$178,,0)</f>
        <v>#N/A</v>
      </c>
      <c r="T97" s="4" t="str">
        <f t="shared" si="14"/>
        <v/>
      </c>
    </row>
    <row r="98" spans="1:20" x14ac:dyDescent="0.35">
      <c r="A98" s="4">
        <v>85</v>
      </c>
      <c r="M98" s="8" t="e">
        <f>_xlfn.XLOOKUP($B98,Results!$A$11:$A$178,Results!$N$11:$N$178,,0)</f>
        <v>#N/A</v>
      </c>
      <c r="T98" s="4" t="str">
        <f t="shared" si="14"/>
        <v/>
      </c>
    </row>
    <row r="99" spans="1:20" x14ac:dyDescent="0.35">
      <c r="A99" s="4">
        <v>86</v>
      </c>
      <c r="M99" s="8" t="e">
        <f>_xlfn.XLOOKUP($B99,Results!$A$11:$A$178,Results!$N$11:$N$178,,0)</f>
        <v>#N/A</v>
      </c>
      <c r="T99" s="4" t="str">
        <f t="shared" si="14"/>
        <v/>
      </c>
    </row>
    <row r="100" spans="1:20" x14ac:dyDescent="0.35">
      <c r="A100" s="4">
        <v>87</v>
      </c>
      <c r="M100" s="8" t="e">
        <f>_xlfn.XLOOKUP($B100,Results!$A$11:$A$178,Results!$N$11:$N$178,,0)</f>
        <v>#N/A</v>
      </c>
      <c r="T100" s="4" t="str">
        <f t="shared" si="14"/>
        <v/>
      </c>
    </row>
    <row r="101" spans="1:20" x14ac:dyDescent="0.35">
      <c r="A101" s="4">
        <v>88</v>
      </c>
      <c r="M101" s="8" t="e">
        <f>_xlfn.XLOOKUP($B101,Results!$A$11:$A$178,Results!$N$11:$N$178,,0)</f>
        <v>#N/A</v>
      </c>
      <c r="T101" s="4" t="str">
        <f t="shared" si="14"/>
        <v/>
      </c>
    </row>
    <row r="102" spans="1:20" x14ac:dyDescent="0.35">
      <c r="A102" s="4">
        <v>89</v>
      </c>
      <c r="M102" s="8" t="e">
        <f>_xlfn.XLOOKUP($B102,Results!$A$11:$A$178,Results!$N$11:$N$178,,0)</f>
        <v>#N/A</v>
      </c>
      <c r="T102" s="4" t="str">
        <f t="shared" si="14"/>
        <v/>
      </c>
    </row>
    <row r="103" spans="1:20" x14ac:dyDescent="0.35">
      <c r="A103" s="4">
        <v>90</v>
      </c>
      <c r="M103" s="8" t="e">
        <f>_xlfn.XLOOKUP($B103,Results!$A$11:$A$178,Results!$N$11:$N$178,,0)</f>
        <v>#N/A</v>
      </c>
      <c r="T103" s="4" t="str">
        <f t="shared" si="14"/>
        <v/>
      </c>
    </row>
    <row r="104" spans="1:20" x14ac:dyDescent="0.35">
      <c r="A104" s="4">
        <v>91</v>
      </c>
      <c r="M104" s="8" t="e">
        <f>_xlfn.XLOOKUP($B104,Results!$A$11:$A$178,Results!$N$11:$N$178,,0)</f>
        <v>#N/A</v>
      </c>
      <c r="T104" s="4" t="str">
        <f t="shared" si="14"/>
        <v/>
      </c>
    </row>
    <row r="105" spans="1:20" x14ac:dyDescent="0.35">
      <c r="A105" s="4">
        <v>92</v>
      </c>
      <c r="M105" s="8" t="e">
        <f>_xlfn.XLOOKUP($B105,Results!$A$11:$A$178,Results!$N$11:$N$178,,0)</f>
        <v>#N/A</v>
      </c>
      <c r="T105" s="4" t="str">
        <f t="shared" si="14"/>
        <v/>
      </c>
    </row>
    <row r="106" spans="1:20" x14ac:dyDescent="0.35">
      <c r="A106" s="4">
        <v>93</v>
      </c>
      <c r="M106" s="8" t="e">
        <f>_xlfn.XLOOKUP($B106,Results!$A$11:$A$178,Results!$N$11:$N$178,,0)</f>
        <v>#N/A</v>
      </c>
      <c r="T106" s="4" t="str">
        <f t="shared" si="14"/>
        <v/>
      </c>
    </row>
    <row r="107" spans="1:20" x14ac:dyDescent="0.35">
      <c r="A107" s="4">
        <v>94</v>
      </c>
      <c r="M107" s="8" t="e">
        <f>_xlfn.XLOOKUP($B107,Results!$A$11:$A$178,Results!$N$11:$N$178,,0)</f>
        <v>#N/A</v>
      </c>
      <c r="T107" s="4" t="str">
        <f t="shared" si="14"/>
        <v/>
      </c>
    </row>
    <row r="108" spans="1:20" x14ac:dyDescent="0.35">
      <c r="A108" s="4">
        <v>95</v>
      </c>
      <c r="M108" s="8" t="e">
        <f>_xlfn.XLOOKUP($B108,Results!$A$11:$A$178,Results!$N$11:$N$178,,0)</f>
        <v>#N/A</v>
      </c>
      <c r="T108" s="4" t="str">
        <f t="shared" si="14"/>
        <v/>
      </c>
    </row>
    <row r="109" spans="1:20" x14ac:dyDescent="0.35">
      <c r="A109" s="4">
        <v>96</v>
      </c>
      <c r="M109" s="8" t="e">
        <f>_xlfn.XLOOKUP($B109,Results!$A$11:$A$178,Results!$N$11:$N$178,,0)</f>
        <v>#N/A</v>
      </c>
      <c r="T109" s="4" t="str">
        <f t="shared" si="14"/>
        <v/>
      </c>
    </row>
    <row r="110" spans="1:20" x14ac:dyDescent="0.35">
      <c r="A110" s="4">
        <v>97</v>
      </c>
      <c r="M110" s="8" t="e">
        <f>_xlfn.XLOOKUP($B110,Results!$A$11:$A$178,Results!$N$11:$N$178,,0)</f>
        <v>#N/A</v>
      </c>
      <c r="T110" s="4" t="str">
        <f t="shared" si="14"/>
        <v/>
      </c>
    </row>
    <row r="111" spans="1:20" x14ac:dyDescent="0.35">
      <c r="A111" s="4">
        <v>98</v>
      </c>
      <c r="M111" s="8" t="e">
        <f>_xlfn.XLOOKUP($B111,Results!$A$11:$A$178,Results!$N$11:$N$178,,0)</f>
        <v>#N/A</v>
      </c>
      <c r="T111" s="4" t="str">
        <f t="shared" si="14"/>
        <v/>
      </c>
    </row>
    <row r="112" spans="1:20" x14ac:dyDescent="0.35">
      <c r="A112" s="4">
        <v>99</v>
      </c>
      <c r="M112" s="8" t="e">
        <f>_xlfn.XLOOKUP($B112,Results!$A$11:$A$178,Results!$N$11:$N$178,,0)</f>
        <v>#N/A</v>
      </c>
      <c r="T112" s="4" t="str">
        <f t="shared" si="14"/>
        <v/>
      </c>
    </row>
    <row r="113" spans="1:20" x14ac:dyDescent="0.35">
      <c r="A113" s="4">
        <v>100</v>
      </c>
      <c r="M113" s="8" t="e">
        <f>_xlfn.XLOOKUP($B113,Results!$A$11:$A$178,Results!$N$11:$N$178,,0)</f>
        <v>#N/A</v>
      </c>
      <c r="T113" s="4" t="str">
        <f t="shared" si="14"/>
        <v/>
      </c>
    </row>
    <row r="114" spans="1:20" x14ac:dyDescent="0.35">
      <c r="A114" s="4">
        <v>101</v>
      </c>
      <c r="M114" s="8" t="e">
        <f>_xlfn.XLOOKUP($B114,Results!$A$11:$A$178,Results!$N$11:$N$178,,0)</f>
        <v>#N/A</v>
      </c>
      <c r="T114" s="4" t="str">
        <f t="shared" si="14"/>
        <v/>
      </c>
    </row>
    <row r="115" spans="1:20" x14ac:dyDescent="0.35">
      <c r="A115" s="4">
        <v>102</v>
      </c>
      <c r="M115" s="8" t="e">
        <f>_xlfn.XLOOKUP($B115,Results!$A$11:$A$178,Results!$N$11:$N$178,,0)</f>
        <v>#N/A</v>
      </c>
      <c r="T115" s="4" t="str">
        <f t="shared" si="14"/>
        <v/>
      </c>
    </row>
    <row r="116" spans="1:20" x14ac:dyDescent="0.35">
      <c r="A116" s="4">
        <v>103</v>
      </c>
      <c r="M116" s="8" t="e">
        <f>_xlfn.XLOOKUP($B116,Results!$A$11:$A$178,Results!$N$11:$N$178,,0)</f>
        <v>#N/A</v>
      </c>
      <c r="T116" s="4" t="str">
        <f t="shared" si="14"/>
        <v/>
      </c>
    </row>
    <row r="117" spans="1:20" x14ac:dyDescent="0.35">
      <c r="A117" s="4">
        <v>104</v>
      </c>
      <c r="M117" s="8" t="e">
        <f>_xlfn.XLOOKUP($B117,Results!$A$11:$A$178,Results!$N$11:$N$178,,0)</f>
        <v>#N/A</v>
      </c>
      <c r="T117" s="4" t="str">
        <f t="shared" si="14"/>
        <v/>
      </c>
    </row>
    <row r="118" spans="1:20" x14ac:dyDescent="0.35">
      <c r="A118" s="4">
        <v>105</v>
      </c>
      <c r="M118" s="8" t="e">
        <f>_xlfn.XLOOKUP($B118,Results!$A$11:$A$178,Results!$N$11:$N$178,,0)</f>
        <v>#N/A</v>
      </c>
      <c r="T118" s="4" t="str">
        <f t="shared" si="14"/>
        <v/>
      </c>
    </row>
    <row r="119" spans="1:20" x14ac:dyDescent="0.35">
      <c r="A119" s="4">
        <v>106</v>
      </c>
      <c r="M119" s="8" t="e">
        <f>_xlfn.XLOOKUP($B119,Results!$A$11:$A$178,Results!$N$11:$N$178,,0)</f>
        <v>#N/A</v>
      </c>
      <c r="T119" s="4" t="str">
        <f t="shared" si="14"/>
        <v/>
      </c>
    </row>
    <row r="120" spans="1:20" x14ac:dyDescent="0.35">
      <c r="A120" s="4">
        <v>107</v>
      </c>
      <c r="M120" s="8" t="e">
        <f>_xlfn.XLOOKUP($B120,Results!$A$11:$A$178,Results!$N$11:$N$178,,0)</f>
        <v>#N/A</v>
      </c>
      <c r="T120" s="4" t="str">
        <f t="shared" si="14"/>
        <v/>
      </c>
    </row>
    <row r="121" spans="1:20" x14ac:dyDescent="0.35">
      <c r="A121" s="4">
        <v>108</v>
      </c>
      <c r="M121" s="8" t="e">
        <f>_xlfn.XLOOKUP($B121,Results!$A$11:$A$178,Results!$N$11:$N$178,,0)</f>
        <v>#N/A</v>
      </c>
      <c r="T121" s="4" t="str">
        <f t="shared" si="14"/>
        <v/>
      </c>
    </row>
    <row r="122" spans="1:20" x14ac:dyDescent="0.35">
      <c r="A122" s="4">
        <v>109</v>
      </c>
      <c r="M122" s="8" t="e">
        <f>_xlfn.XLOOKUP($B122,Results!$A$11:$A$178,Results!$N$11:$N$178,,0)</f>
        <v>#N/A</v>
      </c>
      <c r="T122" s="4" t="str">
        <f t="shared" si="14"/>
        <v/>
      </c>
    </row>
    <row r="123" spans="1:20" x14ac:dyDescent="0.35">
      <c r="A123" s="4">
        <v>110</v>
      </c>
      <c r="M123" s="8" t="e">
        <f>_xlfn.XLOOKUP($B123,Results!$A$11:$A$178,Results!$N$11:$N$178,,0)</f>
        <v>#N/A</v>
      </c>
      <c r="T123" s="4" t="str">
        <f t="shared" si="14"/>
        <v/>
      </c>
    </row>
    <row r="124" spans="1:20" x14ac:dyDescent="0.35">
      <c r="A124" s="4">
        <v>111</v>
      </c>
      <c r="M124" s="8" t="e">
        <f>_xlfn.XLOOKUP($B124,Results!$A$11:$A$178,Results!$N$11:$N$178,,0)</f>
        <v>#N/A</v>
      </c>
      <c r="T124" s="4" t="str">
        <f t="shared" si="14"/>
        <v/>
      </c>
    </row>
    <row r="125" spans="1:20" x14ac:dyDescent="0.35">
      <c r="A125" s="4">
        <v>112</v>
      </c>
      <c r="M125" s="8" t="e">
        <f>_xlfn.XLOOKUP($B125,Results!$A$11:$A$178,Results!$N$11:$N$178,,0)</f>
        <v>#N/A</v>
      </c>
      <c r="T125" s="4" t="str">
        <f t="shared" si="14"/>
        <v/>
      </c>
    </row>
    <row r="126" spans="1:20" x14ac:dyDescent="0.35">
      <c r="A126" s="4">
        <v>113</v>
      </c>
      <c r="M126" s="8" t="e">
        <f>_xlfn.XLOOKUP($B126,Results!$A$11:$A$178,Results!$N$11:$N$178,,0)</f>
        <v>#N/A</v>
      </c>
      <c r="T126" s="4" t="str">
        <f t="shared" si="14"/>
        <v/>
      </c>
    </row>
    <row r="127" spans="1:20" x14ac:dyDescent="0.35">
      <c r="A127" s="4">
        <v>114</v>
      </c>
      <c r="M127" s="8" t="e">
        <f>_xlfn.XLOOKUP($B127,Results!$A$11:$A$178,Results!$N$11:$N$178,,0)</f>
        <v>#N/A</v>
      </c>
      <c r="T127" s="4" t="str">
        <f t="shared" si="14"/>
        <v/>
      </c>
    </row>
    <row r="128" spans="1:20" x14ac:dyDescent="0.35">
      <c r="A128" s="4">
        <v>115</v>
      </c>
      <c r="M128" s="8" t="e">
        <f>_xlfn.XLOOKUP($B128,Results!$A$11:$A$178,Results!$N$11:$N$178,,0)</f>
        <v>#N/A</v>
      </c>
      <c r="T128" s="4" t="str">
        <f t="shared" si="14"/>
        <v/>
      </c>
    </row>
    <row r="129" spans="1:20" x14ac:dyDescent="0.35">
      <c r="A129" s="4">
        <v>116</v>
      </c>
      <c r="M129" s="8" t="e">
        <f>_xlfn.XLOOKUP($B129,Results!$A$11:$A$178,Results!$N$11:$N$178,,0)</f>
        <v>#N/A</v>
      </c>
      <c r="T129" s="4" t="str">
        <f t="shared" si="14"/>
        <v/>
      </c>
    </row>
    <row r="130" spans="1:20" x14ac:dyDescent="0.35">
      <c r="A130" s="4">
        <v>117</v>
      </c>
      <c r="M130" s="8" t="e">
        <f>_xlfn.XLOOKUP($B130,Results!$A$11:$A$178,Results!$N$11:$N$178,,0)</f>
        <v>#N/A</v>
      </c>
      <c r="T130" s="4" t="str">
        <f t="shared" si="14"/>
        <v/>
      </c>
    </row>
    <row r="131" spans="1:20" x14ac:dyDescent="0.35">
      <c r="A131" s="4">
        <v>118</v>
      </c>
      <c r="M131" s="8" t="e">
        <f>_xlfn.XLOOKUP($B131,Results!$A$11:$A$178,Results!$N$11:$N$178,,0)</f>
        <v>#N/A</v>
      </c>
      <c r="T131" s="4" t="str">
        <f t="shared" si="14"/>
        <v/>
      </c>
    </row>
    <row r="132" spans="1:20" x14ac:dyDescent="0.35">
      <c r="A132" s="4">
        <v>119</v>
      </c>
      <c r="M132" s="8" t="e">
        <f>_xlfn.XLOOKUP($B132,Results!$A$11:$A$178,Results!$N$11:$N$178,,0)</f>
        <v>#N/A</v>
      </c>
      <c r="T132" s="4" t="str">
        <f t="shared" si="14"/>
        <v/>
      </c>
    </row>
    <row r="133" spans="1:20" x14ac:dyDescent="0.35">
      <c r="A133" s="4">
        <v>120</v>
      </c>
      <c r="M133" s="8" t="e">
        <f>_xlfn.XLOOKUP($B133,Results!$A$11:$A$178,Results!$N$11:$N$178,,0)</f>
        <v>#N/A</v>
      </c>
      <c r="T133" s="4" t="str">
        <f t="shared" si="14"/>
        <v/>
      </c>
    </row>
    <row r="134" spans="1:20" x14ac:dyDescent="0.35">
      <c r="A134" s="4">
        <v>121</v>
      </c>
      <c r="M134" s="8" t="e">
        <f>_xlfn.XLOOKUP($B134,Results!$A$11:$A$178,Results!$N$11:$N$178,,0)</f>
        <v>#N/A</v>
      </c>
      <c r="T134" s="4" t="str">
        <f t="shared" si="14"/>
        <v/>
      </c>
    </row>
    <row r="135" spans="1:20" x14ac:dyDescent="0.35">
      <c r="A135" s="4">
        <v>122</v>
      </c>
      <c r="M135" s="8" t="e">
        <f>_xlfn.XLOOKUP($B135,Results!$A$11:$A$178,Results!$N$11:$N$178,,0)</f>
        <v>#N/A</v>
      </c>
    </row>
    <row r="136" spans="1:20" x14ac:dyDescent="0.35">
      <c r="A136" s="4">
        <v>123</v>
      </c>
      <c r="M136" s="8" t="e">
        <f>_xlfn.XLOOKUP($B136,Results!$A$11:$A$178,Results!$N$11:$N$178,,0)</f>
        <v>#N/A</v>
      </c>
    </row>
    <row r="137" spans="1:20" x14ac:dyDescent="0.35">
      <c r="A137" s="4">
        <v>124</v>
      </c>
      <c r="M137" s="8" t="e">
        <f>_xlfn.XLOOKUP($B137,Results!$A$11:$A$178,Results!$N$11:$N$178,,0)</f>
        <v>#N/A</v>
      </c>
    </row>
    <row r="138" spans="1:20" x14ac:dyDescent="0.35">
      <c r="A138" s="4">
        <v>125</v>
      </c>
      <c r="M138" s="8" t="e">
        <f>_xlfn.XLOOKUP($B138,Results!$A$11:$A$178,Results!$N$11:$N$178,,0)</f>
        <v>#N/A</v>
      </c>
    </row>
    <row r="139" spans="1:20" x14ac:dyDescent="0.35">
      <c r="A139" s="4">
        <v>126</v>
      </c>
      <c r="M139" s="8" t="e">
        <f>_xlfn.XLOOKUP($B139,Results!$A$11:$A$178,Results!$N$11:$N$178,,0)</f>
        <v>#N/A</v>
      </c>
    </row>
    <row r="140" spans="1:20" x14ac:dyDescent="0.35">
      <c r="A140" s="4">
        <v>127</v>
      </c>
      <c r="M140" s="8" t="e">
        <f>_xlfn.XLOOKUP($B140,Results!$A$11:$A$178,Results!$N$11:$N$178,,0)</f>
        <v>#N/A</v>
      </c>
    </row>
    <row r="141" spans="1:20" x14ac:dyDescent="0.35">
      <c r="A141" s="4">
        <v>128</v>
      </c>
      <c r="M141" s="8" t="e">
        <f>_xlfn.XLOOKUP($B141,Results!$A$11:$A$178,Results!$N$11:$N$178,,0)</f>
        <v>#N/A</v>
      </c>
    </row>
    <row r="142" spans="1:20" x14ac:dyDescent="0.35">
      <c r="A142" s="4">
        <v>129</v>
      </c>
      <c r="M142" s="8" t="e">
        <f>_xlfn.XLOOKUP($B142,Results!$A$11:$A$178,Results!$N$11:$N$178,,0)</f>
        <v>#N/A</v>
      </c>
    </row>
    <row r="143" spans="1:20" x14ac:dyDescent="0.35">
      <c r="A143" s="4">
        <v>130</v>
      </c>
      <c r="M143" s="8" t="e">
        <f>_xlfn.XLOOKUP($B143,Results!$A$11:$A$178,Results!$N$11:$N$178,,0)</f>
        <v>#N/A</v>
      </c>
    </row>
    <row r="144" spans="1:20" x14ac:dyDescent="0.35">
      <c r="A144" s="4">
        <v>131</v>
      </c>
      <c r="M144" s="8" t="e">
        <f>_xlfn.XLOOKUP($B144,Results!$A$11:$A$178,Results!$N$11:$N$178,,0)</f>
        <v>#N/A</v>
      </c>
    </row>
    <row r="145" spans="1:13" x14ac:dyDescent="0.35">
      <c r="A145" s="4">
        <v>132</v>
      </c>
      <c r="M145" s="8" t="e">
        <f>_xlfn.XLOOKUP($B145,Results!$A$11:$A$178,Results!$N$11:$N$178,,0)</f>
        <v>#N/A</v>
      </c>
    </row>
    <row r="146" spans="1:13" x14ac:dyDescent="0.35">
      <c r="A146" s="4">
        <v>133</v>
      </c>
      <c r="M146" s="8" t="e">
        <f>_xlfn.XLOOKUP($B146,Results!$A$11:$A$178,Results!$N$11:$N$178,,0)</f>
        <v>#N/A</v>
      </c>
    </row>
    <row r="147" spans="1:13" x14ac:dyDescent="0.35">
      <c r="A147" s="4">
        <v>134</v>
      </c>
      <c r="M147" s="8" t="e">
        <f>_xlfn.XLOOKUP($B147,Results!$A$11:$A$178,Results!$N$11:$N$178,,0)</f>
        <v>#N/A</v>
      </c>
    </row>
    <row r="148" spans="1:13" x14ac:dyDescent="0.35">
      <c r="A148" s="4">
        <v>135</v>
      </c>
      <c r="M148" s="8" t="e">
        <f>_xlfn.XLOOKUP($B148,Results!$A$11:$A$178,Results!$N$11:$N$178,,0)</f>
        <v>#N/A</v>
      </c>
    </row>
    <row r="149" spans="1:13" x14ac:dyDescent="0.35">
      <c r="A149" s="4">
        <v>136</v>
      </c>
      <c r="M149" s="8" t="e">
        <f>_xlfn.XLOOKUP($B149,Results!$A$11:$A$178,Results!$N$11:$N$178,,0)</f>
        <v>#N/A</v>
      </c>
    </row>
    <row r="150" spans="1:13" x14ac:dyDescent="0.35">
      <c r="A150" s="4">
        <v>137</v>
      </c>
      <c r="M150" s="8" t="e">
        <f>_xlfn.XLOOKUP($B150,Results!$A$11:$A$178,Results!$N$11:$N$178,,0)</f>
        <v>#N/A</v>
      </c>
    </row>
    <row r="151" spans="1:13" x14ac:dyDescent="0.35">
      <c r="A151" s="4">
        <v>138</v>
      </c>
      <c r="M151" s="8" t="e">
        <f>_xlfn.XLOOKUP($B151,Results!$A$11:$A$178,Results!$N$11:$N$178,,0)</f>
        <v>#N/A</v>
      </c>
    </row>
    <row r="152" spans="1:13" x14ac:dyDescent="0.35">
      <c r="A152" s="4">
        <v>139</v>
      </c>
      <c r="M152" s="8" t="e">
        <f>_xlfn.XLOOKUP($B152,Results!$A$11:$A$178,Results!$N$11:$N$178,,0)</f>
        <v>#N/A</v>
      </c>
    </row>
    <row r="153" spans="1:13" x14ac:dyDescent="0.35">
      <c r="A153" s="4">
        <v>140</v>
      </c>
      <c r="M153" s="8" t="e">
        <f>_xlfn.XLOOKUP($B153,Results!$A$11:$A$178,Results!$N$11:$N$178,,0)</f>
        <v>#N/A</v>
      </c>
    </row>
    <row r="154" spans="1:13" x14ac:dyDescent="0.35">
      <c r="A154" s="4">
        <v>141</v>
      </c>
      <c r="M154" s="8" t="e">
        <f>_xlfn.XLOOKUP($B154,Results!$A$11:$A$178,Results!$N$11:$N$178,,0)</f>
        <v>#N/A</v>
      </c>
    </row>
    <row r="155" spans="1:13" x14ac:dyDescent="0.35">
      <c r="A155" s="4">
        <v>142</v>
      </c>
      <c r="M155" s="8" t="e">
        <f>_xlfn.XLOOKUP($B155,Results!$A$11:$A$178,Results!$N$11:$N$178,,0)</f>
        <v>#N/A</v>
      </c>
    </row>
    <row r="156" spans="1:13" x14ac:dyDescent="0.35">
      <c r="A156" s="4">
        <v>143</v>
      </c>
      <c r="M156" s="8" t="e">
        <f>_xlfn.XLOOKUP($B156,Results!$A$11:$A$178,Results!$N$11:$N$178,,0)</f>
        <v>#N/A</v>
      </c>
    </row>
    <row r="157" spans="1:13" x14ac:dyDescent="0.35">
      <c r="A157" s="4">
        <v>144</v>
      </c>
      <c r="M157" s="8" t="e">
        <f>_xlfn.XLOOKUP($B157,Results!$A$11:$A$178,Results!$N$11:$N$178,,0)</f>
        <v>#N/A</v>
      </c>
    </row>
    <row r="158" spans="1:13" x14ac:dyDescent="0.35">
      <c r="A158" s="4">
        <v>145</v>
      </c>
      <c r="M158" s="8" t="e">
        <f>_xlfn.XLOOKUP($B158,Results!$A$11:$A$178,Results!$N$11:$N$178,,0)</f>
        <v>#N/A</v>
      </c>
    </row>
    <row r="159" spans="1:13" x14ac:dyDescent="0.35">
      <c r="A159" s="4">
        <v>146</v>
      </c>
      <c r="M159" s="8" t="e">
        <f>_xlfn.XLOOKUP($B159,Results!$A$11:$A$178,Results!$N$11:$N$178,,0)</f>
        <v>#N/A</v>
      </c>
    </row>
    <row r="160" spans="1:13" x14ac:dyDescent="0.35">
      <c r="A160" s="4">
        <v>147</v>
      </c>
      <c r="M160" s="8" t="e">
        <f>_xlfn.XLOOKUP($B160,Results!$A$11:$A$178,Results!$N$11:$N$178,,0)</f>
        <v>#N/A</v>
      </c>
    </row>
    <row r="161" spans="1:13" x14ac:dyDescent="0.35">
      <c r="A161" s="4">
        <v>148</v>
      </c>
      <c r="M161" s="8" t="e">
        <f>_xlfn.XLOOKUP($B161,Results!$A$11:$A$178,Results!$N$11:$N$178,,0)</f>
        <v>#N/A</v>
      </c>
    </row>
    <row r="162" spans="1:13" x14ac:dyDescent="0.35">
      <c r="A162" s="4">
        <v>149</v>
      </c>
      <c r="M162" s="8" t="e">
        <f>_xlfn.XLOOKUP($B162,Results!$A$11:$A$178,Results!$N$11:$N$178,,0)</f>
        <v>#N/A</v>
      </c>
    </row>
    <row r="163" spans="1:13" x14ac:dyDescent="0.35">
      <c r="A163" s="4">
        <v>150</v>
      </c>
      <c r="M163" s="8" t="e">
        <f>_xlfn.XLOOKUP($B163,Results!$A$11:$A$178,Results!$N$11:$N$178,,0)</f>
        <v>#N/A</v>
      </c>
    </row>
    <row r="164" spans="1:13" x14ac:dyDescent="0.35">
      <c r="A164" s="4">
        <v>151</v>
      </c>
      <c r="M164" s="8" t="e">
        <f>_xlfn.XLOOKUP($B164,Results!$A$11:$A$178,Results!$N$11:$N$178,,0)</f>
        <v>#N/A</v>
      </c>
    </row>
    <row r="165" spans="1:13" x14ac:dyDescent="0.35">
      <c r="A165" s="4">
        <v>152</v>
      </c>
      <c r="M165" s="8" t="e">
        <f>_xlfn.XLOOKUP($B165,Results!$A$11:$A$178,Results!$N$11:$N$178,,0)</f>
        <v>#N/A</v>
      </c>
    </row>
    <row r="166" spans="1:13" x14ac:dyDescent="0.35">
      <c r="A166" s="4">
        <v>153</v>
      </c>
      <c r="M166" s="8" t="e">
        <f>_xlfn.XLOOKUP($B166,Results!$A$11:$A$178,Results!$N$11:$N$178,,0)</f>
        <v>#N/A</v>
      </c>
    </row>
    <row r="167" spans="1:13" x14ac:dyDescent="0.35">
      <c r="A167" s="4">
        <v>154</v>
      </c>
      <c r="M167" s="8" t="e">
        <f>_xlfn.XLOOKUP($B167,Results!$A$11:$A$178,Results!$N$11:$N$178,,0)</f>
        <v>#N/A</v>
      </c>
    </row>
    <row r="168" spans="1:13" x14ac:dyDescent="0.35">
      <c r="A168" s="4">
        <v>155</v>
      </c>
      <c r="M168" s="8" t="e">
        <f>_xlfn.XLOOKUP($B168,Results!$A$11:$A$178,Results!$N$11:$N$178,,0)</f>
        <v>#N/A</v>
      </c>
    </row>
    <row r="169" spans="1:13" x14ac:dyDescent="0.35">
      <c r="A169" s="4">
        <v>156</v>
      </c>
      <c r="M169" s="8" t="e">
        <f>_xlfn.XLOOKUP($B169,Results!$A$11:$A$178,Results!$N$11:$N$178,,0)</f>
        <v>#N/A</v>
      </c>
    </row>
    <row r="170" spans="1:13" x14ac:dyDescent="0.35">
      <c r="A170" s="4">
        <v>157</v>
      </c>
      <c r="M170" s="8" t="e">
        <f>_xlfn.XLOOKUP($B170,Results!$A$11:$A$178,Results!$N$11:$N$178,,0)</f>
        <v>#N/A</v>
      </c>
    </row>
    <row r="171" spans="1:13" x14ac:dyDescent="0.35">
      <c r="A171" s="4">
        <v>158</v>
      </c>
      <c r="M171" s="8" t="e">
        <f>_xlfn.XLOOKUP($B171,Results!$A$11:$A$178,Results!$N$11:$N$178,,0)</f>
        <v>#N/A</v>
      </c>
    </row>
    <row r="172" spans="1:13" x14ac:dyDescent="0.35">
      <c r="M172" s="8" t="e">
        <f>_xlfn.XLOOKUP($B172,Results!$A$11:$A$178,Results!$N$11:$N$178,,0)</f>
        <v>#N/A</v>
      </c>
    </row>
    <row r="173" spans="1:13" x14ac:dyDescent="0.35">
      <c r="M173" s="8" t="e">
        <f>_xlfn.XLOOKUP($B173,Results!$A$11:$A$178,Results!$N$11:$N$178,,0)</f>
        <v>#N/A</v>
      </c>
    </row>
    <row r="174" spans="1:13" x14ac:dyDescent="0.35">
      <c r="M174" s="8" t="e">
        <f>_xlfn.XLOOKUP($B174,Results!$A$11:$A$178,Results!$N$11:$N$178,,0)</f>
        <v>#N/A</v>
      </c>
    </row>
    <row r="175" spans="1:13" x14ac:dyDescent="0.35">
      <c r="M175" s="8" t="e">
        <f>_xlfn.XLOOKUP($B175,Results!$A$11:$A$178,Results!$N$11:$N$178,,0)</f>
        <v>#N/A</v>
      </c>
    </row>
    <row r="176" spans="1:13" x14ac:dyDescent="0.35">
      <c r="M176" s="8" t="e">
        <f>_xlfn.XLOOKUP($B176,Results!$A$11:$A$178,Results!$N$11:$N$178,,0)</f>
        <v>#N/A</v>
      </c>
    </row>
    <row r="177" spans="13:13" x14ac:dyDescent="0.35">
      <c r="M177" s="8" t="e">
        <f>_xlfn.XLOOKUP($B177,Results!$A$11:$A$178,Results!$N$11:$N$178,,0)</f>
        <v>#N/A</v>
      </c>
    </row>
    <row r="178" spans="13:13" x14ac:dyDescent="0.35">
      <c r="M178" s="8" t="e">
        <f>_xlfn.XLOOKUP($B178,Results!$A$11:$A$178,Results!$N$11:$N$178,,0)</f>
        <v>#N/A</v>
      </c>
    </row>
    <row r="179" spans="13:13" x14ac:dyDescent="0.35">
      <c r="M179" s="8" t="e">
        <f>_xlfn.XLOOKUP($B179,Results!$A$11:$A$178,Results!$N$11:$N$178,,0)</f>
        <v>#N/A</v>
      </c>
    </row>
    <row r="180" spans="13:13" x14ac:dyDescent="0.35">
      <c r="M180" s="8" t="e">
        <f>_xlfn.XLOOKUP($B180,Results!$A$11:$A$178,Results!$N$11:$N$178,,0)</f>
        <v>#N/A</v>
      </c>
    </row>
    <row r="181" spans="13:13" x14ac:dyDescent="0.35">
      <c r="M181" s="8" t="e">
        <f>_xlfn.XLOOKUP($B181,Results!$A$11:$A$178,Results!$N$11:$N$178,,0)</f>
        <v>#N/A</v>
      </c>
    </row>
    <row r="182" spans="13:13" x14ac:dyDescent="0.35">
      <c r="M182" s="8" t="e">
        <f>_xlfn.XLOOKUP($B182,Results!$A$11:$A$178,Results!$N$11:$N$178,,0)</f>
        <v>#N/A</v>
      </c>
    </row>
    <row r="183" spans="13:13" x14ac:dyDescent="0.35">
      <c r="M183" s="8" t="e">
        <f>_xlfn.XLOOKUP($B183,Results!$A$11:$A$178,Results!$N$11:$N$178,,0)</f>
        <v>#N/A</v>
      </c>
    </row>
    <row r="184" spans="13:13" x14ac:dyDescent="0.35">
      <c r="M184" s="8" t="e">
        <f>_xlfn.XLOOKUP($B184,Results!$A$11:$A$178,Results!$N$11:$N$178,,0)</f>
        <v>#N/A</v>
      </c>
    </row>
    <row r="185" spans="13:13" x14ac:dyDescent="0.35">
      <c r="M185" s="8" t="e">
        <f>_xlfn.XLOOKUP($B185,Results!$A$11:$A$178,Results!$N$11:$N$178,,0)</f>
        <v>#N/A</v>
      </c>
    </row>
    <row r="186" spans="13:13" x14ac:dyDescent="0.35">
      <c r="M186" s="8" t="e">
        <f>_xlfn.XLOOKUP($B186,Results!$A$11:$A$178,Results!$N$11:$N$178,,0)</f>
        <v>#N/A</v>
      </c>
    </row>
    <row r="187" spans="13:13" x14ac:dyDescent="0.35">
      <c r="M187" s="8" t="e">
        <f>_xlfn.XLOOKUP($B187,Results!$A$11:$A$178,Results!$N$11:$N$178,,0)</f>
        <v>#N/A</v>
      </c>
    </row>
    <row r="188" spans="13:13" x14ac:dyDescent="0.35">
      <c r="M188" s="8" t="e">
        <f>_xlfn.XLOOKUP($B188,Results!$A$11:$A$178,Results!$N$11:$N$178,,0)</f>
        <v>#N/A</v>
      </c>
    </row>
    <row r="189" spans="13:13" x14ac:dyDescent="0.35">
      <c r="M189" s="8" t="e">
        <f>_xlfn.XLOOKUP($B189,Results!$A$11:$A$178,Results!$N$11:$N$178,,0)</f>
        <v>#N/A</v>
      </c>
    </row>
    <row r="190" spans="13:13" x14ac:dyDescent="0.35">
      <c r="M190" s="8" t="e">
        <f>_xlfn.XLOOKUP($B190,Results!$A$11:$A$178,Results!$N$11:$N$178,,0)</f>
        <v>#N/A</v>
      </c>
    </row>
    <row r="191" spans="13:13" x14ac:dyDescent="0.35">
      <c r="M191" s="8" t="e">
        <f>_xlfn.XLOOKUP($B191,Results!$A$11:$A$178,Results!$N$11:$N$178,,0)</f>
        <v>#N/A</v>
      </c>
    </row>
    <row r="192" spans="13:13" x14ac:dyDescent="0.35">
      <c r="M192" s="8" t="e">
        <f>_xlfn.XLOOKUP($B192,Results!$A$11:$A$178,Results!$N$11:$N$178,,0)</f>
        <v>#N/A</v>
      </c>
    </row>
    <row r="193" spans="13:13" x14ac:dyDescent="0.35">
      <c r="M193" s="8" t="e">
        <f>_xlfn.XLOOKUP($B193,Results!$A$11:$A$178,Results!$N$11:$N$178,,0)</f>
        <v>#N/A</v>
      </c>
    </row>
    <row r="194" spans="13:13" x14ac:dyDescent="0.35">
      <c r="M194" s="8" t="e">
        <f>_xlfn.XLOOKUP($B194,Results!$A$11:$A$178,Results!$N$11:$N$178,,0)</f>
        <v>#N/A</v>
      </c>
    </row>
    <row r="195" spans="13:13" x14ac:dyDescent="0.35">
      <c r="M195" s="8" t="e">
        <f>_xlfn.XLOOKUP($B195,Results!$A$11:$A$178,Results!$N$11:$N$178,,0)</f>
        <v>#N/A</v>
      </c>
    </row>
    <row r="196" spans="13:13" x14ac:dyDescent="0.35">
      <c r="M196" s="8" t="e">
        <f>_xlfn.XLOOKUP($B196,Results!$A$11:$A$178,Results!$N$11:$N$178,,0)</f>
        <v>#N/A</v>
      </c>
    </row>
    <row r="197" spans="13:13" x14ac:dyDescent="0.35">
      <c r="M197" s="8" t="e">
        <f>_xlfn.XLOOKUP($B197,Results!$A$11:$A$178,Results!$N$11:$N$178,,0)</f>
        <v>#N/A</v>
      </c>
    </row>
    <row r="198" spans="13:13" x14ac:dyDescent="0.35">
      <c r="M198" s="8" t="e">
        <f>_xlfn.XLOOKUP($B198,Results!$A$11:$A$178,Results!$N$11:$N$178,,0)</f>
        <v>#N/A</v>
      </c>
    </row>
    <row r="199" spans="13:13" x14ac:dyDescent="0.35">
      <c r="M199" s="8" t="e">
        <f>_xlfn.XLOOKUP($B199,Results!$A$11:$A$178,Results!$N$11:$N$178,,0)</f>
        <v>#N/A</v>
      </c>
    </row>
    <row r="200" spans="13:13" x14ac:dyDescent="0.35">
      <c r="M200" s="8" t="e">
        <f>_xlfn.XLOOKUP($B200,Results!$A$11:$A$178,Results!$N$11:$N$178,,0)</f>
        <v>#N/A</v>
      </c>
    </row>
    <row r="201" spans="13:13" x14ac:dyDescent="0.35">
      <c r="M201" s="8" t="e">
        <f>_xlfn.XLOOKUP($B201,Results!$A$11:$A$178,Results!$N$11:$N$178,,0)</f>
        <v>#N/A</v>
      </c>
    </row>
    <row r="202" spans="13:13" x14ac:dyDescent="0.35">
      <c r="M202" s="8" t="e">
        <f>_xlfn.XLOOKUP($B202,Results!$A$11:$A$178,Results!$N$11:$N$178,,0)</f>
        <v>#N/A</v>
      </c>
    </row>
    <row r="203" spans="13:13" x14ac:dyDescent="0.35">
      <c r="M203" s="8" t="e">
        <f>_xlfn.XLOOKUP($B203,Results!$A$11:$A$178,Results!$N$11:$N$178,,0)</f>
        <v>#N/A</v>
      </c>
    </row>
    <row r="204" spans="13:13" x14ac:dyDescent="0.35">
      <c r="M204" s="8" t="e">
        <f>_xlfn.XLOOKUP($B204,Results!$A$11:$A$178,Results!$N$11:$N$178,,0)</f>
        <v>#N/A</v>
      </c>
    </row>
    <row r="205" spans="13:13" x14ac:dyDescent="0.35">
      <c r="M205" s="8" t="e">
        <f>_xlfn.XLOOKUP($B205,Results!$A$11:$A$178,Results!$N$11:$N$178,,0)</f>
        <v>#N/A</v>
      </c>
    </row>
    <row r="206" spans="13:13" x14ac:dyDescent="0.35">
      <c r="M206" s="8" t="e">
        <f>_xlfn.XLOOKUP($B206,Results!$A$11:$A$178,Results!$N$11:$N$178,,0)</f>
        <v>#N/A</v>
      </c>
    </row>
    <row r="207" spans="13:13" x14ac:dyDescent="0.35">
      <c r="M207" s="8" t="e">
        <f>_xlfn.XLOOKUP($B207,Results!$A$11:$A$178,Results!$N$11:$N$178,,0)</f>
        <v>#N/A</v>
      </c>
    </row>
    <row r="208" spans="13:13" x14ac:dyDescent="0.35">
      <c r="M208" s="8" t="e">
        <f>_xlfn.XLOOKUP($B208,Results!$A$11:$A$178,Results!$N$11:$N$178,,0)</f>
        <v>#N/A</v>
      </c>
    </row>
    <row r="209" spans="13:13" x14ac:dyDescent="0.35">
      <c r="M209" s="8" t="e">
        <f>_xlfn.XLOOKUP($B209,Results!$A$11:$A$178,Results!$N$11:$N$178,,0)</f>
        <v>#N/A</v>
      </c>
    </row>
    <row r="210" spans="13:13" x14ac:dyDescent="0.35">
      <c r="M210" s="8" t="e">
        <f>_xlfn.XLOOKUP($B210,Results!$A$11:$A$178,Results!$N$11:$N$178,,0)</f>
        <v>#N/A</v>
      </c>
    </row>
    <row r="211" spans="13:13" x14ac:dyDescent="0.35">
      <c r="M211" s="8" t="e">
        <f>_xlfn.XLOOKUP($B211,Results!$A$11:$A$178,Results!$N$11:$N$178,,0)</f>
        <v>#N/A</v>
      </c>
    </row>
    <row r="212" spans="13:13" x14ac:dyDescent="0.35">
      <c r="M212" s="8" t="e">
        <f>_xlfn.XLOOKUP($B212,Results!$A$11:$A$178,Results!$N$11:$N$178,,0)</f>
        <v>#N/A</v>
      </c>
    </row>
    <row r="213" spans="13:13" x14ac:dyDescent="0.35">
      <c r="M213" s="8" t="e">
        <f>_xlfn.XLOOKUP($B213,Results!$A$11:$A$178,Results!$N$11:$N$178,,0)</f>
        <v>#N/A</v>
      </c>
    </row>
    <row r="214" spans="13:13" x14ac:dyDescent="0.35">
      <c r="M214" s="8" t="e">
        <f>_xlfn.XLOOKUP($B214,Results!$A$11:$A$178,Results!$N$11:$N$178,,0)</f>
        <v>#N/A</v>
      </c>
    </row>
    <row r="215" spans="13:13" x14ac:dyDescent="0.35">
      <c r="M215" s="8" t="e">
        <f>_xlfn.XLOOKUP($B215,Results!$A$11:$A$178,Results!$N$11:$N$178,,0)</f>
        <v>#N/A</v>
      </c>
    </row>
    <row r="216" spans="13:13" x14ac:dyDescent="0.35">
      <c r="M216" s="8" t="e">
        <f>_xlfn.XLOOKUP($B216,Results!$A$11:$A$178,Results!$N$11:$N$178,,0)</f>
        <v>#N/A</v>
      </c>
    </row>
    <row r="217" spans="13:13" x14ac:dyDescent="0.35">
      <c r="M217" s="8" t="e">
        <f>_xlfn.XLOOKUP($B217,Results!$A$11:$A$178,Results!$N$11:$N$178,,0)</f>
        <v>#N/A</v>
      </c>
    </row>
    <row r="218" spans="13:13" x14ac:dyDescent="0.35">
      <c r="M218" s="8" t="e">
        <f>_xlfn.XLOOKUP($B218,Results!$A$11:$A$178,Results!$N$11:$N$178,,0)</f>
        <v>#N/A</v>
      </c>
    </row>
    <row r="219" spans="13:13" x14ac:dyDescent="0.35">
      <c r="M219" s="8" t="e">
        <f>_xlfn.XLOOKUP($B219,Results!$A$11:$A$178,Results!$N$11:$N$178,,0)</f>
        <v>#N/A</v>
      </c>
    </row>
    <row r="220" spans="13:13" x14ac:dyDescent="0.35">
      <c r="M220" s="8" t="e">
        <f>_xlfn.XLOOKUP($B220,Results!$A$11:$A$178,Results!$N$11:$N$178,,0)</f>
        <v>#N/A</v>
      </c>
    </row>
    <row r="221" spans="13:13" x14ac:dyDescent="0.35">
      <c r="M221" s="8" t="e">
        <f>_xlfn.XLOOKUP($B221,Results!$A$11:$A$178,Results!$N$11:$N$178,,0)</f>
        <v>#N/A</v>
      </c>
    </row>
    <row r="222" spans="13:13" x14ac:dyDescent="0.35">
      <c r="M222" s="8" t="e">
        <f>_xlfn.XLOOKUP($B222,Results!$A$11:$A$178,Results!$N$11:$N$178,,0)</f>
        <v>#N/A</v>
      </c>
    </row>
    <row r="223" spans="13:13" x14ac:dyDescent="0.35">
      <c r="M223" s="8" t="e">
        <f>_xlfn.XLOOKUP($B223,Results!$A$11:$A$178,Results!$N$11:$N$178,,0)</f>
        <v>#N/A</v>
      </c>
    </row>
    <row r="224" spans="13:13" x14ac:dyDescent="0.35">
      <c r="M224" s="8" t="e">
        <f>_xlfn.XLOOKUP($B224,Results!$A$11:$A$178,Results!$N$11:$N$178,,0)</f>
        <v>#N/A</v>
      </c>
    </row>
    <row r="225" spans="13:13" x14ac:dyDescent="0.35">
      <c r="M225" s="8" t="e">
        <f>_xlfn.XLOOKUP($B225,Results!$A$11:$A$178,Results!$N$11:$N$178,,0)</f>
        <v>#N/A</v>
      </c>
    </row>
    <row r="226" spans="13:13" x14ac:dyDescent="0.35">
      <c r="M226" s="8" t="e">
        <f>_xlfn.XLOOKUP($B226,Results!$A$11:$A$178,Results!$N$11:$N$178,,0)</f>
        <v>#N/A</v>
      </c>
    </row>
    <row r="227" spans="13:13" x14ac:dyDescent="0.35">
      <c r="M227" s="8" t="e">
        <f>_xlfn.XLOOKUP($B227,Results!$A$11:$A$178,Results!$N$11:$N$178,,0)</f>
        <v>#N/A</v>
      </c>
    </row>
    <row r="228" spans="13:13" x14ac:dyDescent="0.35">
      <c r="M228" s="8" t="e">
        <f>_xlfn.XLOOKUP($B228,Results!$A$11:$A$178,Results!$N$11:$N$178,,0)</f>
        <v>#N/A</v>
      </c>
    </row>
    <row r="229" spans="13:13" x14ac:dyDescent="0.35">
      <c r="M229" s="8" t="e">
        <f>_xlfn.XLOOKUP($B229,Results!$A$11:$A$178,Results!$N$11:$N$178,,0)</f>
        <v>#N/A</v>
      </c>
    </row>
    <row r="230" spans="13:13" x14ac:dyDescent="0.35">
      <c r="M230" s="8" t="e">
        <f>_xlfn.XLOOKUP($B230,Results!$A$11:$A$178,Results!$N$11:$N$178,,0)</f>
        <v>#N/A</v>
      </c>
    </row>
    <row r="231" spans="13:13" x14ac:dyDescent="0.35">
      <c r="M231" s="8" t="e">
        <f>_xlfn.XLOOKUP($B231,Results!$A$11:$A$178,Results!$N$11:$N$178,,0)</f>
        <v>#N/A</v>
      </c>
    </row>
    <row r="232" spans="13:13" x14ac:dyDescent="0.35">
      <c r="M232" s="8" t="e">
        <f>_xlfn.XLOOKUP($B232,Results!$A$11:$A$178,Results!$N$11:$N$178,,0)</f>
        <v>#N/A</v>
      </c>
    </row>
    <row r="233" spans="13:13" x14ac:dyDescent="0.35">
      <c r="M233" s="8" t="e">
        <f>_xlfn.XLOOKUP($B233,Results!$A$11:$A$178,Results!$N$11:$N$178,,0)</f>
        <v>#N/A</v>
      </c>
    </row>
    <row r="234" spans="13:13" x14ac:dyDescent="0.35">
      <c r="M234" s="8" t="e">
        <f>_xlfn.XLOOKUP($B234,Results!$A$11:$A$178,Results!$N$11:$N$178,,0)</f>
        <v>#N/A</v>
      </c>
    </row>
    <row r="235" spans="13:13" x14ac:dyDescent="0.35">
      <c r="M235" s="8" t="e">
        <f>_xlfn.XLOOKUP($B235,Results!$A$11:$A$178,Results!$N$11:$N$178,,0)</f>
        <v>#N/A</v>
      </c>
    </row>
    <row r="236" spans="13:13" x14ac:dyDescent="0.35">
      <c r="M236" s="8" t="e">
        <f>_xlfn.XLOOKUP($B236,Results!$A$11:$A$178,Results!$N$11:$N$178,,0)</f>
        <v>#N/A</v>
      </c>
    </row>
    <row r="237" spans="13:13" x14ac:dyDescent="0.35">
      <c r="M237" s="8" t="e">
        <f>_xlfn.XLOOKUP($B237,Results!$A$11:$A$178,Results!$N$11:$N$178,,0)</f>
        <v>#N/A</v>
      </c>
    </row>
    <row r="238" spans="13:13" x14ac:dyDescent="0.35">
      <c r="M238" s="8" t="e">
        <f>_xlfn.XLOOKUP($B238,Results!$A$11:$A$178,Results!$N$11:$N$178,,0)</f>
        <v>#N/A</v>
      </c>
    </row>
    <row r="239" spans="13:13" x14ac:dyDescent="0.35">
      <c r="M239" s="8" t="e">
        <f>_xlfn.XLOOKUP($B239,Results!$A$11:$A$178,Results!$N$11:$N$178,,0)</f>
        <v>#N/A</v>
      </c>
    </row>
    <row r="240" spans="13:13" x14ac:dyDescent="0.35">
      <c r="M240" s="8" t="e">
        <f>_xlfn.XLOOKUP($B240,Results!$A$11:$A$178,Results!$N$11:$N$178,,0)</f>
        <v>#N/A</v>
      </c>
    </row>
    <row r="241" spans="13:13" x14ac:dyDescent="0.35">
      <c r="M241" s="8" t="e">
        <f>_xlfn.XLOOKUP($B241,Results!$A$11:$A$178,Results!$N$11:$N$178,,0)</f>
        <v>#N/A</v>
      </c>
    </row>
    <row r="242" spans="13:13" x14ac:dyDescent="0.35">
      <c r="M242" s="8" t="e">
        <f>_xlfn.XLOOKUP($B242,Results!$A$11:$A$178,Results!$N$11:$N$178,,0)</f>
        <v>#N/A</v>
      </c>
    </row>
    <row r="243" spans="13:13" x14ac:dyDescent="0.35">
      <c r="M243" s="8" t="e">
        <f>_xlfn.XLOOKUP($B243,Results!$A$11:$A$178,Results!$N$11:$N$178,,0)</f>
        <v>#N/A</v>
      </c>
    </row>
    <row r="244" spans="13:13" x14ac:dyDescent="0.35">
      <c r="M244" s="8" t="e">
        <f>_xlfn.XLOOKUP($B244,Results!$A$11:$A$178,Results!$N$11:$N$178,,0)</f>
        <v>#N/A</v>
      </c>
    </row>
    <row r="245" spans="13:13" x14ac:dyDescent="0.35">
      <c r="M245" s="8" t="e">
        <f>_xlfn.XLOOKUP($B245,Results!$A$11:$A$178,Results!$N$11:$N$178,,0)</f>
        <v>#N/A</v>
      </c>
    </row>
    <row r="246" spans="13:13" x14ac:dyDescent="0.35">
      <c r="M246" s="8" t="e">
        <f>_xlfn.XLOOKUP($B246,Results!$A$11:$A$178,Results!$N$11:$N$178,,0)</f>
        <v>#N/A</v>
      </c>
    </row>
    <row r="247" spans="13:13" x14ac:dyDescent="0.35">
      <c r="M247" s="8" t="e">
        <f>_xlfn.XLOOKUP($B247,Results!$A$11:$A$178,Results!$N$11:$N$178,,0)</f>
        <v>#N/A</v>
      </c>
    </row>
    <row r="248" spans="13:13" x14ac:dyDescent="0.35">
      <c r="M248" s="8" t="e">
        <f>_xlfn.XLOOKUP($B248,Results!$A$11:$A$178,Results!$N$11:$N$178,,0)</f>
        <v>#N/A</v>
      </c>
    </row>
    <row r="249" spans="13:13" x14ac:dyDescent="0.35">
      <c r="M249" s="8" t="e">
        <f>_xlfn.XLOOKUP($B249,Results!$A$11:$A$178,Results!$N$11:$N$178,,0)</f>
        <v>#N/A</v>
      </c>
    </row>
    <row r="250" spans="13:13" x14ac:dyDescent="0.35">
      <c r="M250" s="8" t="e">
        <f>_xlfn.XLOOKUP($B250,Results!$A$11:$A$178,Results!$N$11:$N$178,,0)</f>
        <v>#N/A</v>
      </c>
    </row>
    <row r="251" spans="13:13" x14ac:dyDescent="0.35">
      <c r="M251" s="8" t="e">
        <f>_xlfn.XLOOKUP($B251,Results!$A$11:$A$178,Results!$N$11:$N$178,,0)</f>
        <v>#N/A</v>
      </c>
    </row>
    <row r="252" spans="13:13" x14ac:dyDescent="0.35">
      <c r="M252" s="8" t="e">
        <f>_xlfn.XLOOKUP($B252,Results!$A$11:$A$178,Results!$N$11:$N$178,,0)</f>
        <v>#N/A</v>
      </c>
    </row>
    <row r="253" spans="13:13" x14ac:dyDescent="0.35">
      <c r="M253" s="8" t="e">
        <f>_xlfn.XLOOKUP($B253,Results!$A$11:$A$178,Results!$N$11:$N$178,,0)</f>
        <v>#N/A</v>
      </c>
    </row>
    <row r="254" spans="13:13" x14ac:dyDescent="0.35">
      <c r="M254" s="8" t="e">
        <f>_xlfn.XLOOKUP($B254,Results!$A$11:$A$178,Results!$N$11:$N$178,,0)</f>
        <v>#N/A</v>
      </c>
    </row>
    <row r="255" spans="13:13" x14ac:dyDescent="0.35">
      <c r="M255" s="8" t="e">
        <f>_xlfn.XLOOKUP($B255,Results!$A$11:$A$178,Results!$N$11:$N$178,,0)</f>
        <v>#N/A</v>
      </c>
    </row>
  </sheetData>
  <autoFilter ref="B13:AT63" xr:uid="{3E5646C1-4DCB-4EBA-BC05-FCF7E78BA11F}"/>
  <mergeCells count="2">
    <mergeCell ref="T8:V8"/>
    <mergeCell ref="R6:AH6"/>
  </mergeCells>
  <conditionalFormatting sqref="B14:AT14 N15:AT63 B15:L63 M15:M255">
    <cfRule type="expression" dxfId="57" priority="98">
      <formula>NOT($AB14)</formula>
    </cfRule>
  </conditionalFormatting>
  <conditionalFormatting sqref="R14:AT63">
    <cfRule type="expression" dxfId="56" priority="1">
      <formula>$H14</formula>
    </cfRule>
  </conditionalFormatting>
  <conditionalFormatting sqref="T14:T63">
    <cfRule type="expression" dxfId="55" priority="16">
      <formula>NOT($D14)</formula>
    </cfRule>
  </conditionalFormatting>
  <conditionalFormatting sqref="T56">
    <cfRule type="expression" dxfId="54" priority="18">
      <formula>$B56=#REF!</formula>
    </cfRule>
  </conditionalFormatting>
  <conditionalFormatting sqref="V14:V63">
    <cfRule type="expression" dxfId="53" priority="2">
      <formula>NOT(#REF!)</formula>
    </cfRule>
    <cfRule type="expression" dxfId="52" priority="3">
      <formula>#REF!</formula>
    </cfRule>
  </conditionalFormatting>
  <conditionalFormatting sqref="AF14:AF63">
    <cfRule type="expression" dxfId="51" priority="19">
      <formula>AND(AE14,AG14)</formula>
    </cfRule>
    <cfRule type="expression" dxfId="50" priority="20">
      <formula>AND(AE14,NOT(AG14))</formula>
    </cfRule>
  </conditionalFormatting>
  <conditionalFormatting sqref="AI14:AI63">
    <cfRule type="expression" dxfId="49" priority="23">
      <formula>AJ14</formula>
    </cfRule>
    <cfRule type="expression" dxfId="48" priority="24">
      <formula>NOT(AJ14)</formula>
    </cfRule>
    <cfRule type="expression" dxfId="47" priority="25">
      <formula>AK14</formula>
    </cfRule>
  </conditionalFormatting>
  <conditionalFormatting sqref="AL14:AT63">
    <cfRule type="expression" dxfId="46" priority="26">
      <formula>AL14&lt;&gt;AL$1</formula>
    </cfRule>
    <cfRule type="expression" dxfId="45" priority="27">
      <formula>AL14=AL$1</formula>
    </cfRule>
  </conditionalFormatting>
  <pageMargins left="0.70866141732283472" right="0.70866141732283472" top="0.74803149606299213" bottom="0.74803149606299213" header="0.31496062992125984" footer="0.31496062992125984"/>
  <pageSetup paperSize="8" scale="98" fitToHeight="0" orientation="portrait" r:id="rId1"/>
  <headerFooter>
    <oddFooter>&amp;CPage &amp;P of &amp;N&amp;R&amp;D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71" r:id="rId4" name="Drop Down 7">
              <controlPr defaultSize="0" autoLine="0" autoPict="0">
                <anchor moveWithCells="1">
                  <from>
                    <xdr:col>19</xdr:col>
                    <xdr:colOff>19050</xdr:colOff>
                    <xdr:row>6</xdr:row>
                    <xdr:rowOff>260350</xdr:rowOff>
                  </from>
                  <to>
                    <xdr:col>21</xdr:col>
                    <xdr:colOff>457200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Choose a Group from the list." xr:uid="{C92F8C25-EF0F-4BCC-B79B-29D1EA39835D}">
          <x14:formula1>
            <xm:f>Groups!$B$2:$B$27</xm:f>
          </x14:formula1>
          <xm:sqref>T9:T10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5CD4-4311-4470-8D1A-F5A24144ECE8}">
  <sheetPr codeName="Sheet31">
    <tabColor theme="9" tint="0.59999389629810485"/>
    <pageSetUpPr fitToPage="1"/>
  </sheetPr>
  <dimension ref="B2:R83"/>
  <sheetViews>
    <sheetView workbookViewId="0">
      <selection activeCell="R36" sqref="R36"/>
    </sheetView>
  </sheetViews>
  <sheetFormatPr defaultColWidth="9.1796875" defaultRowHeight="14.5" outlineLevelCol="1" x14ac:dyDescent="0.35"/>
  <cols>
    <col min="1" max="1" width="9.1796875" style="4"/>
    <col min="2" max="2" width="5.26953125" style="4" customWidth="1"/>
    <col min="3" max="3" width="16.54296875" style="27" customWidth="1"/>
    <col min="4" max="7" width="9.1796875" style="4"/>
    <col min="8" max="13" width="9.1796875" style="53" hidden="1" customWidth="1" outlineLevel="1"/>
    <col min="14" max="14" width="19.7265625" style="4" customWidth="1" collapsed="1"/>
    <col min="15" max="15" width="13.1796875" style="4" customWidth="1"/>
    <col min="16" max="16" width="8.7265625" style="4" bestFit="1" customWidth="1"/>
    <col min="17" max="17" width="10.26953125" style="4" bestFit="1" customWidth="1"/>
    <col min="18" max="16384" width="9.1796875" style="4"/>
  </cols>
  <sheetData>
    <row r="2" spans="2:18" ht="17" x14ac:dyDescent="0.4">
      <c r="B2" s="186" t="s">
        <v>389</v>
      </c>
      <c r="C2" s="187"/>
      <c r="D2" s="187"/>
      <c r="E2" s="187"/>
      <c r="F2" s="188"/>
      <c r="G2" s="45"/>
      <c r="N2" s="189" t="s">
        <v>390</v>
      </c>
      <c r="O2" s="190"/>
      <c r="P2" s="134"/>
      <c r="Q2" s="134"/>
      <c r="R2" s="135" t="s">
        <v>79</v>
      </c>
    </row>
    <row r="3" spans="2:18" x14ac:dyDescent="0.35">
      <c r="B3" s="28"/>
      <c r="D3" s="27" t="s">
        <v>39</v>
      </c>
      <c r="E3" s="49">
        <v>145</v>
      </c>
      <c r="F3" s="39">
        <v>0.85798816568047342</v>
      </c>
      <c r="G3" s="30"/>
      <c r="H3" s="53">
        <v>1</v>
      </c>
      <c r="I3" s="53">
        <v>2955</v>
      </c>
      <c r="J3" s="53">
        <v>9</v>
      </c>
      <c r="N3" s="40" t="s">
        <v>391</v>
      </c>
      <c r="O3" s="58"/>
      <c r="P3" s="58"/>
      <c r="Q3" s="58">
        <v>133</v>
      </c>
      <c r="R3" s="41">
        <v>0.45862068965517239</v>
      </c>
    </row>
    <row r="4" spans="2:18" x14ac:dyDescent="0.35">
      <c r="B4" s="32"/>
      <c r="C4" s="37"/>
      <c r="D4" s="37" t="s">
        <v>80</v>
      </c>
      <c r="E4" s="38">
        <v>7.7241379310344831</v>
      </c>
      <c r="F4" s="36"/>
      <c r="H4" s="53">
        <v>2</v>
      </c>
      <c r="I4" s="53">
        <v>2954</v>
      </c>
      <c r="J4" s="53">
        <v>8</v>
      </c>
      <c r="N4" s="40" t="s">
        <v>392</v>
      </c>
      <c r="O4" s="58"/>
      <c r="P4" s="58"/>
      <c r="Q4" s="58">
        <v>136</v>
      </c>
      <c r="R4" s="41">
        <v>0.4689655172413793</v>
      </c>
    </row>
    <row r="5" spans="2:18" x14ac:dyDescent="0.35">
      <c r="B5" s="28"/>
      <c r="D5" s="27" t="s">
        <v>81</v>
      </c>
      <c r="E5" s="49">
        <v>15</v>
      </c>
      <c r="F5" s="31"/>
      <c r="H5" s="53">
        <v>3</v>
      </c>
      <c r="I5" s="53">
        <v>2960</v>
      </c>
      <c r="J5" s="53">
        <v>2</v>
      </c>
      <c r="N5" s="40" t="s">
        <v>393</v>
      </c>
      <c r="O5" s="58"/>
      <c r="P5" s="58"/>
      <c r="Q5" s="58">
        <v>34</v>
      </c>
      <c r="R5" s="41">
        <v>0.11724137931034483</v>
      </c>
    </row>
    <row r="6" spans="2:18" x14ac:dyDescent="0.35">
      <c r="B6" s="32"/>
      <c r="C6" s="37"/>
      <c r="D6" s="37" t="s">
        <v>82</v>
      </c>
      <c r="E6" s="38">
        <v>7.5333333333333332</v>
      </c>
      <c r="F6" s="36"/>
      <c r="H6" s="53">
        <v>4</v>
      </c>
      <c r="I6" s="53">
        <v>2957</v>
      </c>
      <c r="J6" s="53">
        <v>1</v>
      </c>
      <c r="N6" s="40" t="s">
        <v>394</v>
      </c>
      <c r="O6" s="58"/>
      <c r="P6" s="58"/>
      <c r="Q6" s="58">
        <v>139</v>
      </c>
      <c r="R6" s="41">
        <v>0.47931034482758622</v>
      </c>
    </row>
    <row r="7" spans="2:18" x14ac:dyDescent="0.35">
      <c r="H7" s="53">
        <v>5</v>
      </c>
      <c r="I7" s="53">
        <v>2958</v>
      </c>
      <c r="J7" s="53">
        <v>7</v>
      </c>
      <c r="N7" s="40" t="s">
        <v>395</v>
      </c>
      <c r="O7" s="58"/>
      <c r="P7" s="58"/>
      <c r="Q7" s="58">
        <v>144</v>
      </c>
      <c r="R7" s="41">
        <v>0.49655172413793103</v>
      </c>
    </row>
    <row r="8" spans="2:18" ht="17" x14ac:dyDescent="0.4">
      <c r="B8" s="186" t="s">
        <v>396</v>
      </c>
      <c r="C8" s="187"/>
      <c r="D8" s="187"/>
      <c r="E8" s="187"/>
      <c r="F8" s="188"/>
      <c r="G8" s="45"/>
      <c r="H8" s="53">
        <v>6</v>
      </c>
      <c r="I8" s="53">
        <v>2961</v>
      </c>
      <c r="J8" s="53">
        <v>6</v>
      </c>
      <c r="N8" s="40" t="s">
        <v>397</v>
      </c>
      <c r="O8" s="58"/>
      <c r="P8" s="58"/>
      <c r="Q8" s="58">
        <v>138</v>
      </c>
      <c r="R8" s="41">
        <v>0.47586206896551725</v>
      </c>
    </row>
    <row r="9" spans="2:18" x14ac:dyDescent="0.35">
      <c r="B9" s="136"/>
      <c r="C9" s="137" t="s">
        <v>83</v>
      </c>
      <c r="D9" s="138"/>
      <c r="E9" s="139" t="s">
        <v>84</v>
      </c>
      <c r="F9" s="140" t="s">
        <v>85</v>
      </c>
      <c r="H9" s="53">
        <v>7</v>
      </c>
      <c r="I9" s="53">
        <v>2956</v>
      </c>
      <c r="J9" s="53">
        <v>18</v>
      </c>
      <c r="N9" s="40" t="s">
        <v>398</v>
      </c>
      <c r="O9" s="58"/>
      <c r="P9" s="58"/>
      <c r="Q9" s="58">
        <v>135</v>
      </c>
      <c r="R9" s="41">
        <v>0.46551724137931033</v>
      </c>
    </row>
    <row r="10" spans="2:18" x14ac:dyDescent="0.35">
      <c r="B10" s="141">
        <v>1</v>
      </c>
      <c r="C10" s="98" t="s">
        <v>3</v>
      </c>
      <c r="D10" s="99"/>
      <c r="E10" s="100">
        <v>1.3932721712538225</v>
      </c>
      <c r="F10" s="101">
        <v>72</v>
      </c>
      <c r="H10" s="53">
        <v>8</v>
      </c>
      <c r="I10" s="53">
        <v>2959</v>
      </c>
      <c r="J10" s="53">
        <v>4</v>
      </c>
      <c r="N10" s="40" t="s">
        <v>399</v>
      </c>
      <c r="O10" s="58"/>
      <c r="P10" s="58"/>
      <c r="Q10" s="58">
        <v>19</v>
      </c>
      <c r="R10" s="41">
        <v>6.5517241379310351E-2</v>
      </c>
    </row>
    <row r="11" spans="2:18" x14ac:dyDescent="0.35">
      <c r="B11" s="28">
        <v>2</v>
      </c>
      <c r="C11" s="29" t="s">
        <v>9</v>
      </c>
      <c r="E11" s="30">
        <v>1.4148191365227538</v>
      </c>
      <c r="F11" s="31">
        <v>68</v>
      </c>
      <c r="H11" s="53">
        <v>9</v>
      </c>
      <c r="I11" s="53">
        <v>2953</v>
      </c>
      <c r="J11" s="53">
        <v>5</v>
      </c>
      <c r="N11" s="42" t="s">
        <v>400</v>
      </c>
      <c r="O11" s="43"/>
      <c r="P11" s="43"/>
      <c r="Q11" s="43">
        <v>106</v>
      </c>
      <c r="R11" s="44">
        <v>0.36551724137931035</v>
      </c>
    </row>
    <row r="12" spans="2:18" x14ac:dyDescent="0.35">
      <c r="B12" s="28">
        <v>3</v>
      </c>
      <c r="C12" s="29" t="s">
        <v>4</v>
      </c>
      <c r="E12" s="30">
        <v>1.1424611973392462</v>
      </c>
      <c r="F12" s="31">
        <v>66</v>
      </c>
      <c r="H12" s="53">
        <v>10</v>
      </c>
      <c r="I12" s="53">
        <v>2757</v>
      </c>
      <c r="J12" s="53">
        <v>17</v>
      </c>
      <c r="N12" s="4" t="s">
        <v>401</v>
      </c>
      <c r="Q12" s="4">
        <v>139</v>
      </c>
      <c r="R12" s="44">
        <v>0.47931034482758622</v>
      </c>
    </row>
    <row r="13" spans="2:18" x14ac:dyDescent="0.35">
      <c r="B13" s="28">
        <v>4</v>
      </c>
      <c r="C13" s="29" t="s">
        <v>6</v>
      </c>
      <c r="E13" s="30">
        <v>1.2237246465888139</v>
      </c>
      <c r="F13" s="31">
        <v>64</v>
      </c>
    </row>
    <row r="14" spans="2:18" x14ac:dyDescent="0.35">
      <c r="B14" s="28">
        <v>5</v>
      </c>
      <c r="C14" s="29" t="s">
        <v>386</v>
      </c>
      <c r="E14" s="30">
        <v>1.1526717557251909</v>
      </c>
      <c r="F14" s="31">
        <v>64</v>
      </c>
    </row>
    <row r="15" spans="2:18" x14ac:dyDescent="0.35">
      <c r="B15" s="28">
        <v>6</v>
      </c>
      <c r="C15" s="29" t="s">
        <v>13</v>
      </c>
      <c r="E15" s="30">
        <v>1.0898071625344352</v>
      </c>
      <c r="F15" s="31">
        <v>64</v>
      </c>
      <c r="N15" s="4" t="s">
        <v>86</v>
      </c>
      <c r="O15" s="4" t="s">
        <v>87</v>
      </c>
    </row>
    <row r="16" spans="2:18" x14ac:dyDescent="0.35">
      <c r="B16" s="28">
        <v>7</v>
      </c>
      <c r="C16" s="29" t="s">
        <v>5</v>
      </c>
      <c r="E16" s="30">
        <v>1.2488505747126437</v>
      </c>
      <c r="F16" s="31">
        <v>60</v>
      </c>
      <c r="N16" s="4">
        <v>0</v>
      </c>
      <c r="O16" s="4">
        <v>0</v>
      </c>
      <c r="P16" s="4">
        <v>0.5</v>
      </c>
    </row>
    <row r="17" spans="2:16" x14ac:dyDescent="0.35">
      <c r="B17" s="32">
        <v>8</v>
      </c>
      <c r="C17" s="33" t="s">
        <v>2</v>
      </c>
      <c r="D17" s="34"/>
      <c r="E17" s="35">
        <v>1.2093435836782969</v>
      </c>
      <c r="F17" s="36">
        <v>60</v>
      </c>
      <c r="N17" s="4">
        <v>1</v>
      </c>
      <c r="O17" s="4">
        <v>0</v>
      </c>
    </row>
    <row r="18" spans="2:16" x14ac:dyDescent="0.35">
      <c r="B18" s="28">
        <v>9</v>
      </c>
      <c r="C18" s="29" t="s">
        <v>8</v>
      </c>
      <c r="E18" s="30">
        <v>1.3697802197802198</v>
      </c>
      <c r="F18" s="31">
        <v>56</v>
      </c>
      <c r="N18" s="4">
        <v>2</v>
      </c>
      <c r="O18" s="4">
        <v>0</v>
      </c>
    </row>
    <row r="19" spans="2:16" x14ac:dyDescent="0.35">
      <c r="B19" s="28">
        <v>10</v>
      </c>
      <c r="C19" s="29" t="s">
        <v>11</v>
      </c>
      <c r="E19" s="30">
        <v>0.97003154574132489</v>
      </c>
      <c r="F19" s="31">
        <v>48</v>
      </c>
      <c r="N19" s="4">
        <v>3</v>
      </c>
      <c r="O19" s="4">
        <v>0</v>
      </c>
    </row>
    <row r="20" spans="2:16" x14ac:dyDescent="0.35">
      <c r="B20" s="28">
        <v>11</v>
      </c>
      <c r="C20" s="29" t="s">
        <v>16</v>
      </c>
      <c r="E20" s="30">
        <v>0.96668457818377218</v>
      </c>
      <c r="F20" s="31">
        <v>36</v>
      </c>
      <c r="N20" s="4">
        <v>4</v>
      </c>
      <c r="O20" s="4">
        <v>0</v>
      </c>
    </row>
    <row r="21" spans="2:16" x14ac:dyDescent="0.35">
      <c r="B21" s="28">
        <v>12</v>
      </c>
      <c r="C21" s="29" t="s">
        <v>7</v>
      </c>
      <c r="E21" s="30">
        <v>0.88541165142031775</v>
      </c>
      <c r="F21" s="31">
        <v>36</v>
      </c>
      <c r="N21" s="4">
        <v>5</v>
      </c>
      <c r="O21" s="4">
        <v>5</v>
      </c>
    </row>
    <row r="22" spans="2:16" x14ac:dyDescent="0.35">
      <c r="B22" s="28">
        <v>13</v>
      </c>
      <c r="C22" s="29" t="s">
        <v>12</v>
      </c>
      <c r="E22" s="30">
        <v>0.79822097378277157</v>
      </c>
      <c r="F22" s="31">
        <v>36</v>
      </c>
      <c r="N22" s="4">
        <v>6</v>
      </c>
      <c r="O22" s="4">
        <v>8</v>
      </c>
    </row>
    <row r="23" spans="2:16" x14ac:dyDescent="0.35">
      <c r="B23" s="28">
        <v>14</v>
      </c>
      <c r="C23" s="29" t="s">
        <v>17</v>
      </c>
      <c r="E23" s="30">
        <v>0.9332679097154073</v>
      </c>
      <c r="F23" s="31">
        <v>28</v>
      </c>
      <c r="N23" s="4">
        <v>7</v>
      </c>
      <c r="O23" s="4">
        <v>36</v>
      </c>
    </row>
    <row r="24" spans="2:16" x14ac:dyDescent="0.35">
      <c r="B24" s="28">
        <v>15</v>
      </c>
      <c r="C24" s="29" t="s">
        <v>14</v>
      </c>
      <c r="E24" s="30">
        <v>0.69488456315074698</v>
      </c>
      <c r="F24" s="31">
        <v>24</v>
      </c>
      <c r="N24" s="4">
        <v>8</v>
      </c>
      <c r="O24" s="4">
        <v>94</v>
      </c>
    </row>
    <row r="25" spans="2:16" x14ac:dyDescent="0.35">
      <c r="B25" s="28">
        <v>16</v>
      </c>
      <c r="C25" s="29" t="s">
        <v>10</v>
      </c>
      <c r="E25" s="30">
        <v>0.7632135306553911</v>
      </c>
      <c r="F25" s="31">
        <v>22</v>
      </c>
      <c r="N25" s="4">
        <v>9</v>
      </c>
      <c r="O25" s="4">
        <v>22</v>
      </c>
    </row>
    <row r="26" spans="2:16" x14ac:dyDescent="0.35">
      <c r="B26" s="28">
        <v>17</v>
      </c>
      <c r="C26" s="29" t="s">
        <v>15</v>
      </c>
      <c r="E26" s="30">
        <v>0.65953573054164771</v>
      </c>
      <c r="F26" s="31">
        <v>20</v>
      </c>
      <c r="N26" s="4">
        <v>10</v>
      </c>
      <c r="O26" s="4">
        <v>4</v>
      </c>
    </row>
    <row r="27" spans="2:16" x14ac:dyDescent="0.35">
      <c r="B27" s="32">
        <v>18</v>
      </c>
      <c r="C27" s="33" t="s">
        <v>18</v>
      </c>
      <c r="D27" s="34"/>
      <c r="E27" s="35">
        <v>0.60131255127153405</v>
      </c>
      <c r="F27" s="36">
        <v>4</v>
      </c>
    </row>
    <row r="30" spans="2:16" ht="17.5" thickBot="1" x14ac:dyDescent="0.45">
      <c r="B30" s="183" t="s">
        <v>402</v>
      </c>
      <c r="C30" s="184"/>
      <c r="D30" s="184"/>
      <c r="E30" s="184"/>
      <c r="F30" s="185"/>
      <c r="N30" s="183" t="s">
        <v>88</v>
      </c>
      <c r="O30" s="184"/>
      <c r="P30" s="185"/>
    </row>
    <row r="31" spans="2:16" ht="29.5" thickTop="1" x14ac:dyDescent="0.35">
      <c r="B31" s="28"/>
      <c r="D31" s="47" t="s">
        <v>89</v>
      </c>
      <c r="E31" s="47" t="s">
        <v>34</v>
      </c>
      <c r="F31" s="48" t="s">
        <v>90</v>
      </c>
      <c r="H31" s="53" t="s">
        <v>91</v>
      </c>
      <c r="I31" s="53" t="s">
        <v>83</v>
      </c>
      <c r="J31" s="53" t="s">
        <v>92</v>
      </c>
      <c r="K31" s="53" t="s">
        <v>1</v>
      </c>
      <c r="L31" s="53" t="s">
        <v>93</v>
      </c>
      <c r="M31" s="53" t="s">
        <v>28</v>
      </c>
      <c r="N31" s="28" t="s">
        <v>94</v>
      </c>
      <c r="O31" s="27" t="s">
        <v>95</v>
      </c>
      <c r="P31" s="46" t="s">
        <v>96</v>
      </c>
    </row>
    <row r="32" spans="2:16" x14ac:dyDescent="0.35">
      <c r="B32" s="141">
        <v>1</v>
      </c>
      <c r="C32" s="98" t="s">
        <v>403</v>
      </c>
      <c r="D32" s="102">
        <v>46</v>
      </c>
      <c r="E32" s="100">
        <v>0.85185185185185186</v>
      </c>
      <c r="F32" s="103">
        <v>108</v>
      </c>
      <c r="H32" s="142">
        <v>1</v>
      </c>
      <c r="I32" s="104">
        <v>1</v>
      </c>
      <c r="J32" s="104">
        <v>1</v>
      </c>
      <c r="K32" s="104">
        <v>10</v>
      </c>
      <c r="L32" s="104">
        <v>2955</v>
      </c>
      <c r="M32" s="104" t="b">
        <v>0</v>
      </c>
      <c r="N32" s="141" t="s">
        <v>14</v>
      </c>
      <c r="O32" s="83">
        <v>3</v>
      </c>
      <c r="P32" s="103">
        <v>5</v>
      </c>
    </row>
    <row r="33" spans="2:16" x14ac:dyDescent="0.35">
      <c r="B33" s="28">
        <v>2</v>
      </c>
      <c r="C33" s="29" t="s">
        <v>404</v>
      </c>
      <c r="D33" s="49">
        <v>46</v>
      </c>
      <c r="E33" s="30">
        <v>0.85185185185185186</v>
      </c>
      <c r="F33" s="51">
        <v>111</v>
      </c>
      <c r="H33" s="54">
        <v>2</v>
      </c>
      <c r="I33" s="55">
        <v>2</v>
      </c>
      <c r="J33" s="55">
        <v>1</v>
      </c>
      <c r="K33" s="55">
        <v>9</v>
      </c>
      <c r="L33" s="55">
        <v>2955</v>
      </c>
      <c r="M33" s="55" t="b">
        <v>1</v>
      </c>
      <c r="N33" s="28" t="s">
        <v>16</v>
      </c>
      <c r="O33" s="49">
        <v>19</v>
      </c>
      <c r="P33" s="51">
        <v>1</v>
      </c>
    </row>
    <row r="34" spans="2:16" x14ac:dyDescent="0.35">
      <c r="B34" s="32">
        <v>3</v>
      </c>
      <c r="C34" s="33" t="s">
        <v>405</v>
      </c>
      <c r="D34" s="50">
        <v>46</v>
      </c>
      <c r="E34" s="35">
        <v>0.85185185185185186</v>
      </c>
      <c r="F34" s="52">
        <v>115</v>
      </c>
      <c r="H34" s="142">
        <v>3</v>
      </c>
      <c r="I34" s="104">
        <v>1</v>
      </c>
      <c r="J34" s="104">
        <v>2</v>
      </c>
      <c r="K34" s="104">
        <v>8</v>
      </c>
      <c r="L34" s="104">
        <v>2954</v>
      </c>
      <c r="M34" s="104" t="b">
        <v>1</v>
      </c>
      <c r="N34" s="141" t="s">
        <v>6</v>
      </c>
      <c r="O34" s="83">
        <v>17</v>
      </c>
      <c r="P34" s="103">
        <v>0</v>
      </c>
    </row>
    <row r="35" spans="2:16" x14ac:dyDescent="0.35">
      <c r="B35" s="141">
        <v>4</v>
      </c>
      <c r="C35" s="98" t="s">
        <v>406</v>
      </c>
      <c r="D35" s="83">
        <v>45</v>
      </c>
      <c r="E35" s="100">
        <v>0.83333333333333337</v>
      </c>
      <c r="F35" s="103">
        <v>56</v>
      </c>
      <c r="H35" s="56">
        <v>4</v>
      </c>
      <c r="I35" s="57">
        <v>2</v>
      </c>
      <c r="J35" s="57">
        <v>2</v>
      </c>
      <c r="K35" s="57">
        <v>16</v>
      </c>
      <c r="L35" s="57">
        <v>2954</v>
      </c>
      <c r="M35" s="57" t="b">
        <v>0</v>
      </c>
      <c r="N35" s="32" t="s">
        <v>17</v>
      </c>
      <c r="O35" s="50">
        <v>2</v>
      </c>
      <c r="P35" s="52">
        <v>6</v>
      </c>
    </row>
    <row r="36" spans="2:16" x14ac:dyDescent="0.35">
      <c r="B36" s="28">
        <v>5</v>
      </c>
      <c r="C36" s="29" t="s">
        <v>407</v>
      </c>
      <c r="D36" s="49">
        <v>45</v>
      </c>
      <c r="E36" s="30">
        <v>0.83333333333333337</v>
      </c>
      <c r="F36" s="51">
        <v>87</v>
      </c>
      <c r="H36" s="54">
        <v>5</v>
      </c>
      <c r="I36" s="55">
        <v>1</v>
      </c>
      <c r="J36" s="55">
        <v>3</v>
      </c>
      <c r="K36" s="55">
        <v>2</v>
      </c>
      <c r="L36" s="55">
        <v>2960</v>
      </c>
      <c r="M36" s="55" t="b">
        <v>1</v>
      </c>
      <c r="N36" s="28" t="s">
        <v>12</v>
      </c>
      <c r="O36" s="49">
        <v>0</v>
      </c>
      <c r="P36" s="51">
        <v>0</v>
      </c>
    </row>
    <row r="37" spans="2:16" x14ac:dyDescent="0.35">
      <c r="B37" s="28">
        <v>6</v>
      </c>
      <c r="C37" s="29" t="s">
        <v>408</v>
      </c>
      <c r="D37" s="49">
        <v>45</v>
      </c>
      <c r="E37" s="30">
        <v>0.83333333333333337</v>
      </c>
      <c r="F37" s="51">
        <v>90</v>
      </c>
      <c r="H37" s="54">
        <v>6</v>
      </c>
      <c r="I37" s="55">
        <v>2</v>
      </c>
      <c r="J37" s="55">
        <v>3</v>
      </c>
      <c r="K37" s="55">
        <v>17</v>
      </c>
      <c r="L37" s="55">
        <v>2960</v>
      </c>
      <c r="M37" s="55" t="b">
        <v>0</v>
      </c>
      <c r="N37" s="28" t="s">
        <v>5</v>
      </c>
      <c r="O37" s="49">
        <v>0</v>
      </c>
      <c r="P37" s="51">
        <v>0</v>
      </c>
    </row>
    <row r="38" spans="2:16" x14ac:dyDescent="0.35">
      <c r="B38" s="28">
        <v>7</v>
      </c>
      <c r="C38" s="29" t="s">
        <v>409</v>
      </c>
      <c r="D38" s="49">
        <v>45</v>
      </c>
      <c r="E38" s="30">
        <v>0.83333333333333337</v>
      </c>
      <c r="F38" s="51">
        <v>116</v>
      </c>
      <c r="H38" s="142">
        <v>7</v>
      </c>
      <c r="I38" s="104">
        <v>1</v>
      </c>
      <c r="J38" s="104">
        <v>4</v>
      </c>
      <c r="K38" s="104">
        <v>15</v>
      </c>
      <c r="L38" s="104">
        <v>2957</v>
      </c>
      <c r="M38" s="104" t="b">
        <v>0</v>
      </c>
      <c r="N38" s="141" t="s">
        <v>10</v>
      </c>
      <c r="O38" s="83">
        <v>1</v>
      </c>
      <c r="P38" s="103">
        <v>7</v>
      </c>
    </row>
    <row r="39" spans="2:16" x14ac:dyDescent="0.35">
      <c r="B39" s="28">
        <v>8</v>
      </c>
      <c r="C39" s="29" t="s">
        <v>410</v>
      </c>
      <c r="D39" s="49">
        <v>44</v>
      </c>
      <c r="E39" s="30">
        <v>0.81481481481481477</v>
      </c>
      <c r="F39" s="51">
        <v>48</v>
      </c>
      <c r="H39" s="56">
        <v>8</v>
      </c>
      <c r="I39" s="57">
        <v>2</v>
      </c>
      <c r="J39" s="57">
        <v>4</v>
      </c>
      <c r="K39" s="57">
        <v>1</v>
      </c>
      <c r="L39" s="57">
        <v>2957</v>
      </c>
      <c r="M39" s="57" t="b">
        <v>1</v>
      </c>
      <c r="N39" s="32" t="s">
        <v>3</v>
      </c>
      <c r="O39" s="50">
        <v>0</v>
      </c>
      <c r="P39" s="52">
        <v>0</v>
      </c>
    </row>
    <row r="40" spans="2:16" x14ac:dyDescent="0.35">
      <c r="B40" s="28">
        <v>9</v>
      </c>
      <c r="C40" s="29" t="s">
        <v>411</v>
      </c>
      <c r="D40" s="49">
        <v>44</v>
      </c>
      <c r="E40" s="30">
        <v>0.81481481481481477</v>
      </c>
      <c r="F40" s="51">
        <v>60</v>
      </c>
      <c r="H40" s="54">
        <v>9</v>
      </c>
      <c r="I40" s="55">
        <v>1</v>
      </c>
      <c r="J40" s="55">
        <v>5</v>
      </c>
      <c r="K40" s="55">
        <v>11</v>
      </c>
      <c r="L40" s="55">
        <v>2958</v>
      </c>
      <c r="M40" s="55" t="b">
        <v>0</v>
      </c>
      <c r="N40" s="28" t="s">
        <v>15</v>
      </c>
      <c r="O40" s="49">
        <v>0</v>
      </c>
      <c r="P40" s="51">
        <v>12</v>
      </c>
    </row>
    <row r="41" spans="2:16" x14ac:dyDescent="0.35">
      <c r="B41" s="28">
        <v>10</v>
      </c>
      <c r="C41" s="29" t="s">
        <v>412</v>
      </c>
      <c r="D41" s="49">
        <v>44</v>
      </c>
      <c r="E41" s="30">
        <v>0.81481481481481477</v>
      </c>
      <c r="F41" s="51">
        <v>70</v>
      </c>
      <c r="H41" s="54">
        <v>10</v>
      </c>
      <c r="I41" s="55">
        <v>2</v>
      </c>
      <c r="J41" s="55">
        <v>5</v>
      </c>
      <c r="K41" s="55">
        <v>7</v>
      </c>
      <c r="L41" s="55">
        <v>2958</v>
      </c>
      <c r="M41" s="55" t="b">
        <v>1</v>
      </c>
      <c r="N41" s="28" t="s">
        <v>9</v>
      </c>
      <c r="O41" s="49">
        <v>12</v>
      </c>
      <c r="P41" s="51">
        <v>0</v>
      </c>
    </row>
    <row r="42" spans="2:16" x14ac:dyDescent="0.35">
      <c r="B42" s="28">
        <v>11</v>
      </c>
      <c r="C42" s="29" t="s">
        <v>413</v>
      </c>
      <c r="D42" s="49">
        <v>44</v>
      </c>
      <c r="E42" s="30">
        <v>0.81481481481481477</v>
      </c>
      <c r="F42" s="51">
        <v>86</v>
      </c>
      <c r="H42" s="142">
        <v>11</v>
      </c>
      <c r="I42" s="104">
        <v>1</v>
      </c>
      <c r="J42" s="104">
        <v>6</v>
      </c>
      <c r="K42" s="104">
        <v>3</v>
      </c>
      <c r="L42" s="104">
        <v>2961</v>
      </c>
      <c r="M42" s="104" t="b">
        <v>0</v>
      </c>
      <c r="N42" s="141" t="s">
        <v>18</v>
      </c>
      <c r="O42" s="83">
        <v>2</v>
      </c>
      <c r="P42" s="103">
        <v>1</v>
      </c>
    </row>
    <row r="43" spans="2:16" x14ac:dyDescent="0.35">
      <c r="B43" s="28">
        <v>12</v>
      </c>
      <c r="C43" s="29" t="s">
        <v>414</v>
      </c>
      <c r="D43" s="49">
        <v>44</v>
      </c>
      <c r="E43" s="30">
        <v>0.81481481481481477</v>
      </c>
      <c r="F43" s="51">
        <v>101</v>
      </c>
      <c r="H43" s="56">
        <v>12</v>
      </c>
      <c r="I43" s="57">
        <v>2</v>
      </c>
      <c r="J43" s="57">
        <v>6</v>
      </c>
      <c r="K43" s="57">
        <v>6</v>
      </c>
      <c r="L43" s="57">
        <v>2961</v>
      </c>
      <c r="M43" s="57" t="b">
        <v>1</v>
      </c>
      <c r="N43" s="32" t="s">
        <v>11</v>
      </c>
      <c r="O43" s="50">
        <v>7</v>
      </c>
      <c r="P43" s="52">
        <v>0</v>
      </c>
    </row>
    <row r="44" spans="2:16" x14ac:dyDescent="0.35">
      <c r="B44" s="28">
        <v>13</v>
      </c>
      <c r="C44" s="29" t="s">
        <v>415</v>
      </c>
      <c r="D44" s="49">
        <v>44</v>
      </c>
      <c r="E44" s="30">
        <v>0.81481481481481477</v>
      </c>
      <c r="F44" s="51">
        <v>128</v>
      </c>
      <c r="H44" s="54">
        <v>13</v>
      </c>
      <c r="I44" s="55">
        <v>1</v>
      </c>
      <c r="J44" s="55">
        <v>7</v>
      </c>
      <c r="K44" s="55">
        <v>18</v>
      </c>
      <c r="L44" s="55">
        <v>2956</v>
      </c>
      <c r="M44" s="55" t="b">
        <v>1</v>
      </c>
      <c r="N44" s="28" t="s">
        <v>386</v>
      </c>
      <c r="O44" s="49">
        <v>0</v>
      </c>
      <c r="P44" s="51">
        <v>0</v>
      </c>
    </row>
    <row r="45" spans="2:16" x14ac:dyDescent="0.35">
      <c r="B45" s="28">
        <v>14</v>
      </c>
      <c r="C45" s="29" t="s">
        <v>416</v>
      </c>
      <c r="D45" s="49">
        <v>44</v>
      </c>
      <c r="E45" s="30">
        <v>0.81481481481481477</v>
      </c>
      <c r="F45" s="51">
        <v>186</v>
      </c>
      <c r="H45" s="54">
        <v>14</v>
      </c>
      <c r="I45" s="55">
        <v>2</v>
      </c>
      <c r="J45" s="55">
        <v>7</v>
      </c>
      <c r="K45" s="55">
        <v>14</v>
      </c>
      <c r="L45" s="55">
        <v>2956</v>
      </c>
      <c r="M45" s="55" t="b">
        <v>0</v>
      </c>
      <c r="N45" s="28" t="s">
        <v>7</v>
      </c>
      <c r="O45" s="49">
        <v>2</v>
      </c>
      <c r="P45" s="51">
        <v>11</v>
      </c>
    </row>
    <row r="46" spans="2:16" x14ac:dyDescent="0.35">
      <c r="B46" s="28">
        <v>15</v>
      </c>
      <c r="C46" s="29" t="s">
        <v>417</v>
      </c>
      <c r="D46" s="49">
        <v>44</v>
      </c>
      <c r="E46" s="30">
        <v>0.81481481481481477</v>
      </c>
      <c r="F46" s="51">
        <v>208</v>
      </c>
      <c r="H46" s="142">
        <v>15</v>
      </c>
      <c r="I46" s="104">
        <v>1</v>
      </c>
      <c r="J46" s="104">
        <v>8</v>
      </c>
      <c r="K46" s="104">
        <v>12</v>
      </c>
      <c r="L46" s="104">
        <v>2959</v>
      </c>
      <c r="M46" s="104" t="b">
        <v>0</v>
      </c>
      <c r="N46" s="141" t="s">
        <v>8</v>
      </c>
      <c r="O46" s="83">
        <v>5</v>
      </c>
      <c r="P46" s="103">
        <v>1</v>
      </c>
    </row>
    <row r="47" spans="2:16" x14ac:dyDescent="0.35">
      <c r="B47" s="28">
        <v>16</v>
      </c>
      <c r="C47" s="29" t="s">
        <v>418</v>
      </c>
      <c r="D47" s="49">
        <v>44</v>
      </c>
      <c r="E47" s="30">
        <v>0.81481481481481477</v>
      </c>
      <c r="F47" s="51">
        <v>282</v>
      </c>
      <c r="H47" s="56">
        <v>16</v>
      </c>
      <c r="I47" s="57">
        <v>2</v>
      </c>
      <c r="J47" s="57">
        <v>8</v>
      </c>
      <c r="K47" s="57">
        <v>4</v>
      </c>
      <c r="L47" s="57">
        <v>2959</v>
      </c>
      <c r="M47" s="57" t="b">
        <v>1</v>
      </c>
      <c r="N47" s="32" t="s">
        <v>13</v>
      </c>
      <c r="O47" s="50">
        <v>0</v>
      </c>
      <c r="P47" s="52">
        <v>0</v>
      </c>
    </row>
    <row r="48" spans="2:16" x14ac:dyDescent="0.35">
      <c r="B48" s="28">
        <v>17</v>
      </c>
      <c r="C48" s="29" t="s">
        <v>419</v>
      </c>
      <c r="D48" s="49">
        <v>44</v>
      </c>
      <c r="E48" s="30">
        <v>0.81481481481481477</v>
      </c>
      <c r="F48" s="51">
        <v>801</v>
      </c>
      <c r="H48" s="54">
        <v>17</v>
      </c>
      <c r="I48" s="55">
        <v>1</v>
      </c>
      <c r="J48" s="55">
        <v>9</v>
      </c>
      <c r="K48" s="55">
        <v>5</v>
      </c>
      <c r="L48" s="55">
        <v>2953</v>
      </c>
      <c r="M48" s="55" t="b">
        <v>1</v>
      </c>
      <c r="N48" s="28" t="s">
        <v>4</v>
      </c>
      <c r="O48" s="49">
        <v>5</v>
      </c>
      <c r="P48" s="51">
        <v>0</v>
      </c>
    </row>
    <row r="49" spans="2:17" x14ac:dyDescent="0.35">
      <c r="B49" s="28">
        <v>18</v>
      </c>
      <c r="C49" s="29" t="s">
        <v>420</v>
      </c>
      <c r="D49" s="49">
        <v>43</v>
      </c>
      <c r="E49" s="30">
        <v>0.79629629629629628</v>
      </c>
      <c r="F49" s="51">
        <v>34</v>
      </c>
      <c r="H49" s="56">
        <v>18</v>
      </c>
      <c r="I49" s="57">
        <v>2</v>
      </c>
      <c r="J49" s="57">
        <v>9</v>
      </c>
      <c r="K49" s="57">
        <v>13</v>
      </c>
      <c r="L49" s="57">
        <v>2953</v>
      </c>
      <c r="M49" s="57" t="b">
        <v>0</v>
      </c>
      <c r="N49" s="32" t="s">
        <v>2</v>
      </c>
      <c r="O49" s="50">
        <v>12</v>
      </c>
      <c r="P49" s="52">
        <v>2</v>
      </c>
    </row>
    <row r="50" spans="2:17" x14ac:dyDescent="0.35">
      <c r="B50" s="28">
        <v>19</v>
      </c>
      <c r="C50" s="29" t="s">
        <v>421</v>
      </c>
      <c r="D50" s="49">
        <v>43</v>
      </c>
      <c r="E50" s="30">
        <v>0.79629629629629628</v>
      </c>
      <c r="F50" s="51">
        <v>52</v>
      </c>
      <c r="H50" s="53">
        <v>19</v>
      </c>
      <c r="I50" s="53">
        <v>1</v>
      </c>
      <c r="J50" s="53">
        <v>10</v>
      </c>
      <c r="K50" s="53">
        <v>17</v>
      </c>
      <c r="L50" s="53">
        <v>2757</v>
      </c>
      <c r="M50" s="53" t="b">
        <v>1</v>
      </c>
      <c r="N50" s="4" t="s">
        <v>5</v>
      </c>
      <c r="O50" s="4">
        <v>0</v>
      </c>
      <c r="P50" s="4">
        <v>0</v>
      </c>
    </row>
    <row r="51" spans="2:17" x14ac:dyDescent="0.35">
      <c r="B51" s="32">
        <v>20</v>
      </c>
      <c r="C51" s="33" t="s">
        <v>422</v>
      </c>
      <c r="D51" s="50">
        <v>43</v>
      </c>
      <c r="E51" s="35">
        <v>0.79629629629629628</v>
      </c>
      <c r="F51" s="52">
        <v>64</v>
      </c>
      <c r="H51" s="53">
        <v>20</v>
      </c>
      <c r="I51" s="53">
        <v>2</v>
      </c>
      <c r="J51" s="53">
        <v>10</v>
      </c>
      <c r="K51" s="53">
        <v>10</v>
      </c>
      <c r="L51" s="53">
        <v>2757</v>
      </c>
      <c r="M51" s="53" t="b">
        <v>0</v>
      </c>
      <c r="N51" s="4" t="s">
        <v>14</v>
      </c>
      <c r="O51" s="4">
        <v>3</v>
      </c>
      <c r="P51" s="4">
        <v>6</v>
      </c>
    </row>
    <row r="53" spans="2:17" ht="17.5" thickBot="1" x14ac:dyDescent="0.45">
      <c r="C53" s="183" t="s">
        <v>97</v>
      </c>
      <c r="D53" s="184"/>
      <c r="E53" s="185"/>
      <c r="N53" s="183" t="s">
        <v>98</v>
      </c>
      <c r="O53" s="184"/>
      <c r="P53" s="184"/>
      <c r="Q53" s="185"/>
    </row>
    <row r="54" spans="2:17" ht="16.5" customHeight="1" thickTop="1" x14ac:dyDescent="0.35">
      <c r="C54" s="143" t="s">
        <v>36</v>
      </c>
      <c r="D54" s="144" t="s">
        <v>99</v>
      </c>
      <c r="E54" s="145" t="s">
        <v>34</v>
      </c>
      <c r="N54" s="141"/>
      <c r="O54" s="105" t="s">
        <v>100</v>
      </c>
      <c r="P54" s="99">
        <v>1</v>
      </c>
      <c r="Q54" s="101"/>
    </row>
    <row r="55" spans="2:17" x14ac:dyDescent="0.35">
      <c r="C55" s="79" t="s">
        <v>156</v>
      </c>
      <c r="D55" s="4">
        <v>62</v>
      </c>
      <c r="E55" s="80">
        <v>0.68793800000000005</v>
      </c>
      <c r="N55" s="32"/>
      <c r="O55" s="37" t="s">
        <v>101</v>
      </c>
      <c r="P55" s="34">
        <v>0</v>
      </c>
      <c r="Q55" s="36"/>
    </row>
    <row r="56" spans="2:17" x14ac:dyDescent="0.35">
      <c r="C56" s="81" t="s">
        <v>164</v>
      </c>
      <c r="D56" s="34">
        <v>102</v>
      </c>
      <c r="E56" s="82">
        <v>0.683203</v>
      </c>
      <c r="N56" s="146" t="s">
        <v>83</v>
      </c>
      <c r="O56" s="144" t="s">
        <v>87</v>
      </c>
      <c r="P56" s="147"/>
      <c r="Q56" s="148" t="s">
        <v>102</v>
      </c>
    </row>
    <row r="57" spans="2:17" x14ac:dyDescent="0.35">
      <c r="M57" s="53" t="s">
        <v>365</v>
      </c>
      <c r="N57" s="28" t="s">
        <v>3</v>
      </c>
      <c r="O57" s="59">
        <v>0</v>
      </c>
      <c r="P57" s="60" t="s">
        <v>50</v>
      </c>
      <c r="Q57" s="51">
        <v>0</v>
      </c>
    </row>
    <row r="58" spans="2:17" x14ac:dyDescent="0.35">
      <c r="M58" s="53" t="s">
        <v>369</v>
      </c>
      <c r="N58" s="28" t="s">
        <v>4</v>
      </c>
      <c r="O58" s="59">
        <v>0</v>
      </c>
      <c r="P58" s="60" t="s">
        <v>50</v>
      </c>
      <c r="Q58" s="51">
        <v>0</v>
      </c>
    </row>
    <row r="59" spans="2:17" ht="17.5" thickBot="1" x14ac:dyDescent="0.45">
      <c r="C59" s="183" t="s">
        <v>103</v>
      </c>
      <c r="D59" s="184"/>
      <c r="E59" s="185"/>
      <c r="M59" s="53" t="s">
        <v>373</v>
      </c>
      <c r="N59" s="28" t="s">
        <v>16</v>
      </c>
      <c r="O59" s="59">
        <v>0</v>
      </c>
      <c r="P59" s="60" t="s">
        <v>50</v>
      </c>
      <c r="Q59" s="51">
        <v>1</v>
      </c>
    </row>
    <row r="60" spans="2:17" ht="17.25" customHeight="1" thickTop="1" x14ac:dyDescent="0.35">
      <c r="C60" s="149" t="s">
        <v>35</v>
      </c>
      <c r="D60" s="144" t="s">
        <v>99</v>
      </c>
      <c r="E60" s="145" t="s">
        <v>34</v>
      </c>
      <c r="M60" s="53" t="s">
        <v>372</v>
      </c>
      <c r="N60" s="28" t="s">
        <v>6</v>
      </c>
      <c r="O60" s="59">
        <v>0</v>
      </c>
      <c r="P60" s="60" t="s">
        <v>50</v>
      </c>
      <c r="Q60" s="51">
        <v>0</v>
      </c>
    </row>
    <row r="61" spans="2:17" x14ac:dyDescent="0.35">
      <c r="C61" s="79" t="s">
        <v>155</v>
      </c>
      <c r="D61" s="4">
        <v>114</v>
      </c>
      <c r="E61" s="80">
        <v>0.69328900000000004</v>
      </c>
      <c r="M61" s="53" t="s">
        <v>374</v>
      </c>
      <c r="N61" s="28" t="s">
        <v>14</v>
      </c>
      <c r="O61" s="59">
        <v>0</v>
      </c>
      <c r="P61" s="60" t="s">
        <v>50</v>
      </c>
      <c r="Q61" s="51">
        <v>1</v>
      </c>
    </row>
    <row r="62" spans="2:17" x14ac:dyDescent="0.35">
      <c r="C62" s="81" t="s">
        <v>163</v>
      </c>
      <c r="D62" s="34">
        <v>50</v>
      </c>
      <c r="E62" s="82">
        <v>0.66608599999999996</v>
      </c>
      <c r="M62" s="53" t="s">
        <v>368</v>
      </c>
      <c r="N62" s="28" t="s">
        <v>13</v>
      </c>
      <c r="O62" s="59">
        <v>0</v>
      </c>
      <c r="P62" s="60" t="s">
        <v>50</v>
      </c>
      <c r="Q62" s="51">
        <v>1</v>
      </c>
    </row>
    <row r="63" spans="2:17" x14ac:dyDescent="0.35">
      <c r="M63" s="53" t="s">
        <v>371</v>
      </c>
      <c r="N63" s="28" t="s">
        <v>9</v>
      </c>
      <c r="O63" s="59">
        <v>1</v>
      </c>
      <c r="P63" s="60" t="s">
        <v>423</v>
      </c>
      <c r="Q63" s="51">
        <v>0</v>
      </c>
    </row>
    <row r="64" spans="2:17" ht="17.5" thickBot="1" x14ac:dyDescent="0.45">
      <c r="C64" s="183" t="s">
        <v>104</v>
      </c>
      <c r="D64" s="184"/>
      <c r="E64" s="185"/>
      <c r="M64" s="53" t="s">
        <v>381</v>
      </c>
      <c r="N64" s="28" t="s">
        <v>5</v>
      </c>
      <c r="O64" s="59">
        <v>0</v>
      </c>
      <c r="P64" s="60" t="s">
        <v>50</v>
      </c>
      <c r="Q64" s="51">
        <v>1</v>
      </c>
    </row>
    <row r="65" spans="3:17" ht="15" thickTop="1" x14ac:dyDescent="0.35">
      <c r="C65" s="149" t="s">
        <v>83</v>
      </c>
      <c r="D65" s="144" t="s">
        <v>99</v>
      </c>
      <c r="E65" s="145" t="s">
        <v>34</v>
      </c>
      <c r="M65" s="53" t="s">
        <v>382</v>
      </c>
      <c r="N65" s="28" t="s">
        <v>386</v>
      </c>
      <c r="O65" s="59">
        <v>0</v>
      </c>
      <c r="P65" s="60" t="s">
        <v>50</v>
      </c>
      <c r="Q65" s="51">
        <v>0</v>
      </c>
    </row>
    <row r="66" spans="3:17" x14ac:dyDescent="0.35">
      <c r="C66" s="150" t="s">
        <v>3</v>
      </c>
      <c r="D66" s="83">
        <v>1</v>
      </c>
      <c r="E66" s="84">
        <v>0.72946800000000001</v>
      </c>
      <c r="M66" s="53" t="s">
        <v>377</v>
      </c>
      <c r="N66" s="28" t="s">
        <v>2</v>
      </c>
      <c r="O66" s="59">
        <v>0</v>
      </c>
      <c r="P66" s="60" t="s">
        <v>50</v>
      </c>
      <c r="Q66" s="51">
        <v>0</v>
      </c>
    </row>
    <row r="67" spans="3:17" x14ac:dyDescent="0.35">
      <c r="C67" s="79" t="s">
        <v>11</v>
      </c>
      <c r="D67" s="49">
        <v>7</v>
      </c>
      <c r="E67" s="80">
        <v>0.71221500000000004</v>
      </c>
      <c r="M67" s="53" t="s">
        <v>380</v>
      </c>
      <c r="N67" s="28" t="s">
        <v>17</v>
      </c>
      <c r="O67" s="59">
        <v>0</v>
      </c>
      <c r="P67" s="60" t="s">
        <v>50</v>
      </c>
      <c r="Q67" s="51">
        <v>1</v>
      </c>
    </row>
    <row r="68" spans="3:17" x14ac:dyDescent="0.35">
      <c r="C68" s="79" t="s">
        <v>424</v>
      </c>
      <c r="D68" s="49">
        <v>9</v>
      </c>
      <c r="E68" s="80">
        <v>0.70477699999999999</v>
      </c>
      <c r="M68" s="53" t="s">
        <v>379</v>
      </c>
      <c r="N68" s="28" t="s">
        <v>10</v>
      </c>
      <c r="O68" s="59">
        <v>0</v>
      </c>
      <c r="P68" s="60" t="s">
        <v>50</v>
      </c>
      <c r="Q68" s="51">
        <v>1</v>
      </c>
    </row>
    <row r="69" spans="3:17" x14ac:dyDescent="0.35">
      <c r="C69" s="79" t="s">
        <v>8</v>
      </c>
      <c r="D69" s="49">
        <v>9</v>
      </c>
      <c r="E69" s="80">
        <v>0.70155599999999996</v>
      </c>
      <c r="M69" s="53" t="s">
        <v>366</v>
      </c>
      <c r="N69" s="28" t="s">
        <v>12</v>
      </c>
      <c r="O69" s="59">
        <v>0</v>
      </c>
      <c r="P69" s="60" t="s">
        <v>50</v>
      </c>
      <c r="Q69" s="51">
        <v>1</v>
      </c>
    </row>
    <row r="70" spans="3:17" x14ac:dyDescent="0.35">
      <c r="C70" s="79" t="s">
        <v>7</v>
      </c>
      <c r="D70" s="49">
        <v>14</v>
      </c>
      <c r="E70" s="80">
        <v>0.69634200000000002</v>
      </c>
      <c r="M70" s="53" t="s">
        <v>375</v>
      </c>
      <c r="N70" s="28" t="s">
        <v>15</v>
      </c>
      <c r="O70" s="59">
        <v>0</v>
      </c>
      <c r="P70" s="60" t="s">
        <v>50</v>
      </c>
      <c r="Q70" s="51">
        <v>1</v>
      </c>
    </row>
    <row r="71" spans="3:17" x14ac:dyDescent="0.35">
      <c r="C71" s="79" t="s">
        <v>4</v>
      </c>
      <c r="D71" s="49">
        <v>7</v>
      </c>
      <c r="E71" s="80">
        <v>0.69565200000000005</v>
      </c>
      <c r="M71" s="53" t="s">
        <v>378</v>
      </c>
      <c r="N71" s="28" t="s">
        <v>7</v>
      </c>
      <c r="O71" s="59">
        <v>0</v>
      </c>
      <c r="P71" s="60" t="s">
        <v>50</v>
      </c>
      <c r="Q71" s="51">
        <v>0</v>
      </c>
    </row>
    <row r="72" spans="3:17" x14ac:dyDescent="0.35">
      <c r="C72" s="79" t="s">
        <v>10</v>
      </c>
      <c r="D72" s="49">
        <v>9</v>
      </c>
      <c r="E72" s="80">
        <v>0.69404100000000002</v>
      </c>
      <c r="M72" s="53" t="s">
        <v>370</v>
      </c>
      <c r="N72" s="28" t="s">
        <v>11</v>
      </c>
      <c r="O72" s="59">
        <v>0</v>
      </c>
      <c r="P72" s="60" t="s">
        <v>50</v>
      </c>
      <c r="Q72" s="51">
        <v>0</v>
      </c>
    </row>
    <row r="73" spans="3:17" x14ac:dyDescent="0.35">
      <c r="C73" s="79" t="s">
        <v>6</v>
      </c>
      <c r="D73" s="49">
        <v>18</v>
      </c>
      <c r="E73" s="80">
        <v>0.69350500000000004</v>
      </c>
      <c r="M73" s="53" t="s">
        <v>367</v>
      </c>
      <c r="N73" s="28" t="s">
        <v>18</v>
      </c>
      <c r="O73" s="59">
        <v>0</v>
      </c>
      <c r="P73" s="60" t="s">
        <v>50</v>
      </c>
      <c r="Q73" s="51">
        <v>1</v>
      </c>
    </row>
    <row r="74" spans="3:17" x14ac:dyDescent="0.35">
      <c r="C74" s="79" t="s">
        <v>9</v>
      </c>
      <c r="D74" s="49">
        <v>13</v>
      </c>
      <c r="E74" s="80">
        <v>0.68413199999999996</v>
      </c>
      <c r="M74" s="53" t="s">
        <v>376</v>
      </c>
      <c r="N74" s="32" t="s">
        <v>8</v>
      </c>
      <c r="O74" s="61">
        <v>0</v>
      </c>
      <c r="P74" s="62" t="s">
        <v>50</v>
      </c>
      <c r="Q74" s="52">
        <v>0</v>
      </c>
    </row>
    <row r="75" spans="3:17" x14ac:dyDescent="0.35">
      <c r="C75" s="79" t="s">
        <v>16</v>
      </c>
      <c r="D75" s="49">
        <v>21</v>
      </c>
      <c r="E75" s="80">
        <v>0.68003599999999997</v>
      </c>
    </row>
    <row r="76" spans="3:17" x14ac:dyDescent="0.35">
      <c r="C76" s="79" t="s">
        <v>18</v>
      </c>
      <c r="D76" s="49">
        <v>4</v>
      </c>
      <c r="E76" s="80">
        <v>0.67753600000000003</v>
      </c>
    </row>
    <row r="77" spans="3:17" x14ac:dyDescent="0.35">
      <c r="C77" s="79" t="s">
        <v>17</v>
      </c>
      <c r="D77" s="49">
        <v>9</v>
      </c>
      <c r="E77" s="80">
        <v>0.67418100000000003</v>
      </c>
    </row>
    <row r="78" spans="3:17" x14ac:dyDescent="0.35">
      <c r="C78" s="79" t="s">
        <v>15</v>
      </c>
      <c r="D78" s="49">
        <v>15</v>
      </c>
      <c r="E78" s="80">
        <v>0.67246300000000003</v>
      </c>
    </row>
    <row r="79" spans="3:17" x14ac:dyDescent="0.35">
      <c r="C79" s="79" t="s">
        <v>2</v>
      </c>
      <c r="D79" s="49">
        <v>16</v>
      </c>
      <c r="E79" s="80">
        <v>0.67089299999999996</v>
      </c>
    </row>
    <row r="80" spans="3:17" x14ac:dyDescent="0.35">
      <c r="C80" s="79" t="s">
        <v>14</v>
      </c>
      <c r="D80" s="49">
        <v>11</v>
      </c>
      <c r="E80" s="80">
        <v>0.66534899999999997</v>
      </c>
    </row>
    <row r="81" spans="3:5" x14ac:dyDescent="0.35">
      <c r="C81" s="79" t="s">
        <v>12</v>
      </c>
      <c r="D81" s="49">
        <v>1</v>
      </c>
      <c r="E81" s="80">
        <v>0.652173</v>
      </c>
    </row>
    <row r="82" spans="3:5" x14ac:dyDescent="0.35">
      <c r="C82" s="79" t="s">
        <v>13</v>
      </c>
      <c r="D82" s="49">
        <v>1</v>
      </c>
      <c r="E82" s="80">
        <v>0.60386399999999996</v>
      </c>
    </row>
    <row r="83" spans="3:5" x14ac:dyDescent="0.35">
      <c r="C83" s="81"/>
      <c r="D83" s="50"/>
      <c r="E83" s="82"/>
    </row>
  </sheetData>
  <mergeCells count="9">
    <mergeCell ref="C64:E64"/>
    <mergeCell ref="C59:E59"/>
    <mergeCell ref="N53:Q53"/>
    <mergeCell ref="B8:F8"/>
    <mergeCell ref="B2:F2"/>
    <mergeCell ref="B30:F30"/>
    <mergeCell ref="N30:P30"/>
    <mergeCell ref="N2:O2"/>
    <mergeCell ref="C53:E53"/>
  </mergeCells>
  <conditionalFormatting sqref="N32:N49">
    <cfRule type="expression" dxfId="44" priority="3">
      <formula>$M32</formula>
    </cfRule>
  </conditionalFormatting>
  <conditionalFormatting sqref="R3:R1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5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06688-A318-4451-89D3-6307A2519D10}">
  <sheetPr codeName="Sheet4">
    <tabColor theme="9" tint="0.59999389629810485"/>
    <pageSetUpPr fitToPage="1"/>
  </sheetPr>
  <dimension ref="A1:IP175"/>
  <sheetViews>
    <sheetView workbookViewId="0">
      <pane xSplit="1" ySplit="3" topLeftCell="M4" activePane="bottomRight" state="frozen"/>
      <selection activeCell="P11" sqref="P11"/>
      <selection pane="topRight" activeCell="P11" sqref="P11"/>
      <selection pane="bottomLeft" activeCell="P11" sqref="P11"/>
      <selection pane="bottomRight" activeCell="P11" sqref="P11"/>
    </sheetView>
  </sheetViews>
  <sheetFormatPr defaultRowHeight="14.5" outlineLevelCol="1" x14ac:dyDescent="0.35"/>
  <cols>
    <col min="1" max="1" width="18.54296875" hidden="1" customWidth="1" outlineLevel="1"/>
    <col min="2" max="2" width="9.1796875" hidden="1" customWidth="1" outlineLevel="1"/>
    <col min="3" max="4" width="18.54296875" hidden="1" customWidth="1" outlineLevel="1"/>
    <col min="5" max="5" width="18.54296875" hidden="1" customWidth="1" outlineLevel="1" collapsed="1"/>
    <col min="6" max="12" width="18.54296875" hidden="1" customWidth="1" outlineLevel="1"/>
    <col min="13" max="13" width="18.54296875" style="107" customWidth="1" collapsed="1"/>
    <col min="14" max="18" width="8.81640625" style="107"/>
    <col min="19" max="22" width="9.1796875" style="107" customWidth="1"/>
    <col min="23" max="39" width="9.1796875" style="107" hidden="1" customWidth="1" outlineLevel="1"/>
    <col min="40" max="40" width="8.81640625" style="107" hidden="1" customWidth="1" outlineLevel="1"/>
    <col min="41" max="41" width="8.81640625" collapsed="1"/>
    <col min="42" max="67" width="9.1796875" hidden="1" customWidth="1" outlineLevel="1"/>
    <col min="68" max="68" width="8.81640625" collapsed="1"/>
    <col min="69" max="73" width="9.1796875" hidden="1" customWidth="1" outlineLevel="1"/>
    <col min="74" max="74" width="13.81640625" hidden="1" customWidth="1" outlineLevel="1"/>
    <col min="75" max="75" width="16.81640625" hidden="1" customWidth="1" outlineLevel="1"/>
    <col min="76" max="234" width="9.1796875" hidden="1" customWidth="1" outlineLevel="1"/>
    <col min="235" max="235" width="8.81640625" hidden="1" customWidth="1" outlineLevel="1" collapsed="1"/>
    <col min="236" max="249" width="8.81640625" hidden="1" customWidth="1" outlineLevel="1"/>
    <col min="250" max="250" width="8.81640625" collapsed="1"/>
  </cols>
  <sheetData>
    <row r="1" spans="1:91" ht="17.5" thickBot="1" x14ac:dyDescent="0.45">
      <c r="M1" s="191" t="s">
        <v>105</v>
      </c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P1" s="151">
        <v>16</v>
      </c>
      <c r="AQ1" s="152">
        <v>17</v>
      </c>
      <c r="AR1" s="152">
        <v>18</v>
      </c>
      <c r="AS1" s="152">
        <v>19</v>
      </c>
      <c r="AT1" s="152">
        <v>20</v>
      </c>
      <c r="AU1" s="152">
        <v>21</v>
      </c>
      <c r="AV1" s="152">
        <v>22</v>
      </c>
      <c r="AW1" s="152">
        <v>23</v>
      </c>
      <c r="AX1" s="152">
        <v>24</v>
      </c>
      <c r="AY1" s="152">
        <v>25</v>
      </c>
      <c r="AZ1" s="152">
        <v>26</v>
      </c>
      <c r="BA1" s="152">
        <v>27</v>
      </c>
      <c r="BB1" s="152">
        <v>28</v>
      </c>
      <c r="BC1" s="152">
        <v>29</v>
      </c>
      <c r="BD1" s="152">
        <v>30</v>
      </c>
      <c r="BE1" s="152">
        <v>31</v>
      </c>
      <c r="BF1" s="152">
        <v>32</v>
      </c>
      <c r="BG1" s="152">
        <v>33</v>
      </c>
      <c r="BH1" s="152">
        <v>34</v>
      </c>
      <c r="BI1" s="152">
        <v>35</v>
      </c>
      <c r="BJ1" s="152">
        <v>36</v>
      </c>
      <c r="BK1" s="152">
        <v>37</v>
      </c>
      <c r="BL1" s="152">
        <v>38</v>
      </c>
      <c r="BM1" s="153">
        <v>39</v>
      </c>
      <c r="BV1">
        <v>1</v>
      </c>
      <c r="BW1">
        <v>2</v>
      </c>
      <c r="BX1">
        <v>3</v>
      </c>
      <c r="BY1">
        <v>4</v>
      </c>
      <c r="BZ1">
        <v>5</v>
      </c>
      <c r="CA1">
        <v>6</v>
      </c>
      <c r="CB1">
        <v>7</v>
      </c>
      <c r="CC1">
        <v>8</v>
      </c>
      <c r="CD1">
        <v>9</v>
      </c>
      <c r="CE1">
        <v>10</v>
      </c>
      <c r="CF1">
        <v>11</v>
      </c>
      <c r="CG1">
        <v>12</v>
      </c>
      <c r="CH1">
        <v>13</v>
      </c>
      <c r="CI1">
        <v>14</v>
      </c>
      <c r="CJ1">
        <v>15</v>
      </c>
      <c r="CK1">
        <v>16</v>
      </c>
      <c r="CL1">
        <v>17</v>
      </c>
      <c r="CM1">
        <v>18</v>
      </c>
    </row>
    <row r="2" spans="1:91" s="1" customFormat="1" ht="15" thickTop="1" x14ac:dyDescent="0.35">
      <c r="A2" t="s">
        <v>106</v>
      </c>
      <c r="B2" t="s">
        <v>57</v>
      </c>
      <c r="C2"/>
      <c r="D2" t="s">
        <v>107</v>
      </c>
      <c r="E2" t="s">
        <v>57</v>
      </c>
      <c r="F2"/>
      <c r="G2"/>
      <c r="H2"/>
      <c r="I2"/>
      <c r="J2"/>
      <c r="K2"/>
      <c r="L2" s="1" t="s">
        <v>108</v>
      </c>
      <c r="M2" s="177" t="s">
        <v>30</v>
      </c>
      <c r="N2" s="178">
        <v>16</v>
      </c>
      <c r="O2" s="178">
        <v>17</v>
      </c>
      <c r="P2" s="178">
        <v>18</v>
      </c>
      <c r="Q2" s="178">
        <v>19</v>
      </c>
      <c r="R2" s="178">
        <v>20</v>
      </c>
      <c r="S2" s="178">
        <v>21</v>
      </c>
      <c r="T2" s="178">
        <v>22</v>
      </c>
      <c r="U2" s="178">
        <v>23</v>
      </c>
      <c r="V2" s="178">
        <v>24</v>
      </c>
      <c r="W2" s="178"/>
      <c r="X2" s="179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P2" s="1" t="s">
        <v>109</v>
      </c>
      <c r="BV2" s="1" t="s">
        <v>365</v>
      </c>
      <c r="BW2" s="1" t="s">
        <v>366</v>
      </c>
      <c r="BX2" s="1" t="s">
        <v>367</v>
      </c>
      <c r="BY2" s="1" t="s">
        <v>368</v>
      </c>
      <c r="BZ2" s="1" t="s">
        <v>369</v>
      </c>
      <c r="CA2" s="1" t="s">
        <v>370</v>
      </c>
      <c r="CB2" s="1" t="s">
        <v>371</v>
      </c>
      <c r="CC2" s="1" t="s">
        <v>372</v>
      </c>
      <c r="CD2" s="1" t="s">
        <v>373</v>
      </c>
      <c r="CE2" s="1" t="s">
        <v>374</v>
      </c>
      <c r="CF2" s="1" t="s">
        <v>375</v>
      </c>
      <c r="CG2" s="1" t="s">
        <v>376</v>
      </c>
      <c r="CH2" s="1" t="s">
        <v>377</v>
      </c>
      <c r="CI2" s="1" t="s">
        <v>378</v>
      </c>
      <c r="CJ2" s="1" t="s">
        <v>379</v>
      </c>
      <c r="CK2" s="1" t="s">
        <v>380</v>
      </c>
      <c r="CL2" s="1" t="s">
        <v>381</v>
      </c>
      <c r="CM2" s="1" t="s">
        <v>382</v>
      </c>
    </row>
    <row r="3" spans="1:91" x14ac:dyDescent="0.35">
      <c r="A3" s="1">
        <v>0</v>
      </c>
      <c r="B3">
        <v>228</v>
      </c>
      <c r="C3" t="s">
        <v>426</v>
      </c>
      <c r="D3" t="b">
        <v>1</v>
      </c>
      <c r="E3">
        <v>228</v>
      </c>
      <c r="F3" t="s">
        <v>383</v>
      </c>
      <c r="G3" t="s">
        <v>384</v>
      </c>
      <c r="I3">
        <v>228</v>
      </c>
      <c r="J3" t="s">
        <v>383</v>
      </c>
      <c r="K3" t="s">
        <v>384</v>
      </c>
      <c r="L3" t="b">
        <v>0</v>
      </c>
      <c r="M3" s="172" t="s">
        <v>425</v>
      </c>
      <c r="N3" s="107" t="s">
        <v>376</v>
      </c>
      <c r="O3" s="107" t="s">
        <v>377</v>
      </c>
      <c r="P3" s="107" t="s">
        <v>370</v>
      </c>
      <c r="Q3" s="107" t="s">
        <v>382</v>
      </c>
      <c r="R3" s="107" t="s">
        <v>372</v>
      </c>
      <c r="S3" s="107" t="s">
        <v>369</v>
      </c>
      <c r="T3" s="107" t="s">
        <v>365</v>
      </c>
      <c r="U3" s="107" t="s">
        <v>378</v>
      </c>
      <c r="V3" s="107" t="s">
        <v>371</v>
      </c>
      <c r="X3" s="173"/>
      <c r="AP3" s="2" t="b">
        <v>0</v>
      </c>
      <c r="AQ3" t="b">
        <v>0</v>
      </c>
      <c r="AR3" t="b">
        <v>0</v>
      </c>
      <c r="AS3" t="b">
        <v>0</v>
      </c>
      <c r="AT3" t="b">
        <v>0</v>
      </c>
      <c r="AU3" t="b">
        <v>0</v>
      </c>
      <c r="AV3" t="b">
        <v>0</v>
      </c>
      <c r="AW3" t="b">
        <v>0</v>
      </c>
      <c r="AX3" t="b">
        <v>0</v>
      </c>
    </row>
    <row r="4" spans="1:91" x14ac:dyDescent="0.35">
      <c r="M4" s="172"/>
      <c r="X4" s="173"/>
      <c r="BV4" t="s">
        <v>425</v>
      </c>
    </row>
    <row r="5" spans="1:91" x14ac:dyDescent="0.35">
      <c r="M5" s="172"/>
      <c r="X5" s="173"/>
      <c r="BQ5" t="s">
        <v>365</v>
      </c>
      <c r="BU5">
        <v>16</v>
      </c>
      <c r="BV5" t="s">
        <v>376</v>
      </c>
    </row>
    <row r="6" spans="1:91" x14ac:dyDescent="0.35">
      <c r="M6" s="172"/>
      <c r="X6" s="173"/>
      <c r="BQ6" t="s">
        <v>366</v>
      </c>
      <c r="BU6">
        <v>17</v>
      </c>
      <c r="BV6" t="s">
        <v>377</v>
      </c>
    </row>
    <row r="7" spans="1:91" x14ac:dyDescent="0.35">
      <c r="M7" s="172"/>
      <c r="X7" s="173"/>
      <c r="BQ7" t="s">
        <v>367</v>
      </c>
      <c r="BU7">
        <v>18</v>
      </c>
      <c r="BV7" t="s">
        <v>370</v>
      </c>
    </row>
    <row r="8" spans="1:91" x14ac:dyDescent="0.35">
      <c r="M8" s="172"/>
      <c r="X8" s="173"/>
      <c r="BQ8" t="s">
        <v>368</v>
      </c>
      <c r="BU8">
        <v>19</v>
      </c>
      <c r="BV8" t="s">
        <v>382</v>
      </c>
    </row>
    <row r="9" spans="1:91" x14ac:dyDescent="0.35">
      <c r="M9" s="172"/>
      <c r="X9" s="173"/>
      <c r="BQ9" t="s">
        <v>369</v>
      </c>
      <c r="BU9">
        <v>20</v>
      </c>
      <c r="BV9" t="s">
        <v>372</v>
      </c>
    </row>
    <row r="10" spans="1:91" x14ac:dyDescent="0.35">
      <c r="M10" s="172"/>
      <c r="X10" s="173"/>
      <c r="BQ10" t="s">
        <v>370</v>
      </c>
      <c r="BU10">
        <v>21</v>
      </c>
      <c r="BV10" t="s">
        <v>369</v>
      </c>
    </row>
    <row r="11" spans="1:91" ht="14.5" customHeight="1" x14ac:dyDescent="0.35">
      <c r="M11" s="172"/>
      <c r="X11" s="173"/>
      <c r="BQ11" t="s">
        <v>371</v>
      </c>
      <c r="BU11">
        <v>22</v>
      </c>
      <c r="BV11" t="s">
        <v>365</v>
      </c>
    </row>
    <row r="12" spans="1:91" ht="14.5" customHeight="1" x14ac:dyDescent="0.35">
      <c r="M12" s="172"/>
      <c r="X12" s="173"/>
      <c r="BQ12" t="s">
        <v>372</v>
      </c>
      <c r="BU12">
        <v>23</v>
      </c>
      <c r="BV12" t="s">
        <v>378</v>
      </c>
    </row>
    <row r="13" spans="1:91" ht="14.5" customHeight="1" x14ac:dyDescent="0.35">
      <c r="M13" s="172"/>
      <c r="X13" s="173"/>
      <c r="BQ13" t="s">
        <v>373</v>
      </c>
      <c r="BU13">
        <v>24</v>
      </c>
      <c r="BV13" t="s">
        <v>371</v>
      </c>
    </row>
    <row r="14" spans="1:91" ht="14.5" customHeight="1" x14ac:dyDescent="0.35">
      <c r="M14" s="172"/>
      <c r="X14" s="173"/>
      <c r="BQ14" t="s">
        <v>374</v>
      </c>
    </row>
    <row r="15" spans="1:91" ht="14.5" customHeight="1" x14ac:dyDescent="0.35">
      <c r="M15" s="172"/>
      <c r="X15" s="173"/>
      <c r="BQ15" t="s">
        <v>375</v>
      </c>
    </row>
    <row r="16" spans="1:91" ht="14.5" customHeight="1" x14ac:dyDescent="0.35">
      <c r="M16" s="172"/>
      <c r="X16" s="173"/>
      <c r="BQ16" t="s">
        <v>376</v>
      </c>
    </row>
    <row r="17" spans="1:249" ht="14.5" customHeight="1" x14ac:dyDescent="0.35">
      <c r="M17" s="172"/>
      <c r="X17" s="173"/>
      <c r="BQ17" t="s">
        <v>377</v>
      </c>
    </row>
    <row r="18" spans="1:249" ht="14.5" customHeight="1" x14ac:dyDescent="0.35">
      <c r="M18" s="172"/>
      <c r="X18" s="173"/>
      <c r="BQ18" t="s">
        <v>378</v>
      </c>
    </row>
    <row r="19" spans="1:249" ht="14.5" customHeight="1" x14ac:dyDescent="0.35">
      <c r="M19" s="172"/>
      <c r="X19" s="173"/>
      <c r="BQ19" t="s">
        <v>379</v>
      </c>
    </row>
    <row r="20" spans="1:249" ht="14.5" customHeight="1" x14ac:dyDescent="0.35">
      <c r="M20" s="172"/>
      <c r="X20" s="173"/>
      <c r="BQ20" t="s">
        <v>380</v>
      </c>
    </row>
    <row r="21" spans="1:249" ht="14.5" customHeight="1" x14ac:dyDescent="0.35">
      <c r="M21" s="172"/>
      <c r="X21" s="173"/>
      <c r="BQ21" t="s">
        <v>381</v>
      </c>
    </row>
    <row r="22" spans="1:249" ht="14.5" customHeight="1" x14ac:dyDescent="0.35">
      <c r="M22" s="172"/>
      <c r="X22" s="173"/>
      <c r="BQ22" t="s">
        <v>382</v>
      </c>
    </row>
    <row r="23" spans="1:249" ht="14.5" customHeight="1" thickBot="1" x14ac:dyDescent="0.45">
      <c r="M23" s="172"/>
      <c r="X23" s="173"/>
      <c r="BV23" s="108" t="s">
        <v>110</v>
      </c>
    </row>
    <row r="24" spans="1:249" s="2" customFormat="1" ht="14.5" customHeight="1" thickTop="1" x14ac:dyDescent="0.35">
      <c r="A24"/>
      <c r="B24"/>
      <c r="C24"/>
      <c r="D24"/>
      <c r="E24"/>
      <c r="F24"/>
      <c r="G24"/>
      <c r="H24"/>
      <c r="I24"/>
      <c r="J24"/>
      <c r="K24"/>
      <c r="M24" s="172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73"/>
      <c r="Y24" s="107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BV24" s="2" t="s">
        <v>425</v>
      </c>
    </row>
    <row r="25" spans="1:249" ht="14.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M25" s="172"/>
      <c r="X25" s="173"/>
      <c r="BV25" t="s">
        <v>366</v>
      </c>
      <c r="BW25" t="s">
        <v>365</v>
      </c>
      <c r="BX25" t="s">
        <v>365</v>
      </c>
      <c r="BY25" t="s">
        <v>365</v>
      </c>
      <c r="BZ25" t="s">
        <v>365</v>
      </c>
      <c r="CA25" t="s">
        <v>365</v>
      </c>
      <c r="CB25" t="s">
        <v>365</v>
      </c>
      <c r="CC25" t="s">
        <v>365</v>
      </c>
      <c r="CD25" t="s">
        <v>365</v>
      </c>
      <c r="CE25" t="s">
        <v>365</v>
      </c>
      <c r="CF25" t="s">
        <v>365</v>
      </c>
      <c r="CG25" t="s">
        <v>365</v>
      </c>
      <c r="CH25" t="s">
        <v>365</v>
      </c>
      <c r="CI25" t="s">
        <v>365</v>
      </c>
      <c r="CJ25" t="s">
        <v>365</v>
      </c>
      <c r="CK25" t="s">
        <v>365</v>
      </c>
      <c r="CL25" t="s">
        <v>365</v>
      </c>
      <c r="CM25" t="s">
        <v>365</v>
      </c>
      <c r="CN25" t="s">
        <v>365</v>
      </c>
      <c r="CO25" t="s">
        <v>365</v>
      </c>
      <c r="CP25" t="s">
        <v>365</v>
      </c>
      <c r="CQ25" t="s">
        <v>365</v>
      </c>
      <c r="CR25" t="s">
        <v>365</v>
      </c>
      <c r="CS25" t="s">
        <v>365</v>
      </c>
      <c r="CT25" t="s">
        <v>365</v>
      </c>
      <c r="CU25" t="s">
        <v>365</v>
      </c>
      <c r="CV25" t="s">
        <v>365</v>
      </c>
      <c r="CW25" t="s">
        <v>365</v>
      </c>
      <c r="CX25" t="s">
        <v>365</v>
      </c>
      <c r="CY25" t="s">
        <v>365</v>
      </c>
      <c r="CZ25" t="s">
        <v>365</v>
      </c>
      <c r="DA25" t="s">
        <v>365</v>
      </c>
      <c r="DB25" t="s">
        <v>365</v>
      </c>
      <c r="DC25" t="s">
        <v>365</v>
      </c>
      <c r="DD25" t="s">
        <v>365</v>
      </c>
      <c r="DE25" t="s">
        <v>365</v>
      </c>
      <c r="DF25" t="s">
        <v>365</v>
      </c>
      <c r="DG25" t="s">
        <v>365</v>
      </c>
      <c r="DH25" t="s">
        <v>365</v>
      </c>
      <c r="DI25" t="s">
        <v>365</v>
      </c>
      <c r="DJ25" t="s">
        <v>365</v>
      </c>
      <c r="DK25" t="s">
        <v>365</v>
      </c>
      <c r="DL25" t="s">
        <v>365</v>
      </c>
      <c r="DM25" t="s">
        <v>365</v>
      </c>
      <c r="DN25" t="s">
        <v>365</v>
      </c>
      <c r="DO25" t="s">
        <v>365</v>
      </c>
      <c r="DP25" t="s">
        <v>365</v>
      </c>
      <c r="DQ25" t="s">
        <v>365</v>
      </c>
      <c r="DR25" t="s">
        <v>365</v>
      </c>
      <c r="DS25" t="s">
        <v>365</v>
      </c>
      <c r="DT25" t="s">
        <v>365</v>
      </c>
      <c r="DU25" t="s">
        <v>365</v>
      </c>
      <c r="DV25" t="s">
        <v>365</v>
      </c>
      <c r="DW25" t="s">
        <v>365</v>
      </c>
      <c r="DX25" t="s">
        <v>365</v>
      </c>
      <c r="DY25" t="s">
        <v>365</v>
      </c>
      <c r="DZ25" t="s">
        <v>365</v>
      </c>
      <c r="EA25" t="s">
        <v>365</v>
      </c>
      <c r="EB25" t="s">
        <v>365</v>
      </c>
      <c r="EC25" t="s">
        <v>365</v>
      </c>
      <c r="ED25" t="s">
        <v>365</v>
      </c>
      <c r="EE25" t="s">
        <v>365</v>
      </c>
      <c r="EF25" t="s">
        <v>365</v>
      </c>
      <c r="EG25" t="s">
        <v>365</v>
      </c>
      <c r="EH25" t="s">
        <v>365</v>
      </c>
      <c r="EI25" t="s">
        <v>365</v>
      </c>
      <c r="EJ25" t="s">
        <v>365</v>
      </c>
      <c r="EK25" t="s">
        <v>365</v>
      </c>
      <c r="EL25" t="s">
        <v>365</v>
      </c>
      <c r="EM25" t="s">
        <v>365</v>
      </c>
      <c r="EN25" t="s">
        <v>365</v>
      </c>
      <c r="EO25" t="s">
        <v>365</v>
      </c>
      <c r="EP25" t="s">
        <v>365</v>
      </c>
      <c r="EQ25" t="s">
        <v>365</v>
      </c>
      <c r="ER25" t="s">
        <v>365</v>
      </c>
      <c r="ES25" t="s">
        <v>365</v>
      </c>
      <c r="ET25" t="s">
        <v>365</v>
      </c>
      <c r="EU25" t="s">
        <v>365</v>
      </c>
      <c r="EV25" t="s">
        <v>365</v>
      </c>
      <c r="EW25" t="s">
        <v>365</v>
      </c>
      <c r="EX25" t="s">
        <v>365</v>
      </c>
      <c r="EY25" t="s">
        <v>365</v>
      </c>
      <c r="EZ25" t="s">
        <v>365</v>
      </c>
      <c r="FA25" t="s">
        <v>365</v>
      </c>
      <c r="FB25" t="s">
        <v>365</v>
      </c>
      <c r="FC25" t="s">
        <v>365</v>
      </c>
      <c r="FD25" t="s">
        <v>365</v>
      </c>
      <c r="FE25" t="s">
        <v>365</v>
      </c>
      <c r="FF25" t="s">
        <v>365</v>
      </c>
      <c r="FG25" t="s">
        <v>365</v>
      </c>
      <c r="FH25" t="s">
        <v>365</v>
      </c>
      <c r="FI25" t="s">
        <v>365</v>
      </c>
      <c r="FJ25" t="s">
        <v>365</v>
      </c>
      <c r="FK25" t="s">
        <v>365</v>
      </c>
      <c r="FL25" t="s">
        <v>365</v>
      </c>
      <c r="FM25" t="s">
        <v>365</v>
      </c>
      <c r="FN25" t="s">
        <v>365</v>
      </c>
      <c r="FO25" t="s">
        <v>365</v>
      </c>
      <c r="FP25" t="s">
        <v>365</v>
      </c>
      <c r="FQ25" t="s">
        <v>365</v>
      </c>
      <c r="FR25" t="s">
        <v>365</v>
      </c>
      <c r="FS25" t="s">
        <v>365</v>
      </c>
      <c r="FT25" t="s">
        <v>365</v>
      </c>
      <c r="FU25" t="s">
        <v>365</v>
      </c>
      <c r="FV25" t="s">
        <v>365</v>
      </c>
      <c r="FW25" t="s">
        <v>365</v>
      </c>
      <c r="FX25" t="s">
        <v>365</v>
      </c>
      <c r="FY25" t="s">
        <v>365</v>
      </c>
      <c r="FZ25" t="s">
        <v>365</v>
      </c>
      <c r="GA25" t="s">
        <v>365</v>
      </c>
      <c r="GB25" t="s">
        <v>365</v>
      </c>
      <c r="GC25" t="s">
        <v>365</v>
      </c>
      <c r="GD25" t="s">
        <v>365</v>
      </c>
      <c r="GE25" t="s">
        <v>365</v>
      </c>
      <c r="GF25" t="s">
        <v>365</v>
      </c>
      <c r="GG25" t="s">
        <v>365</v>
      </c>
      <c r="GH25" t="s">
        <v>365</v>
      </c>
      <c r="GI25" t="s">
        <v>365</v>
      </c>
      <c r="GJ25" t="s">
        <v>365</v>
      </c>
      <c r="GK25" t="s">
        <v>365</v>
      </c>
      <c r="GL25" t="s">
        <v>365</v>
      </c>
      <c r="GM25" t="s">
        <v>365</v>
      </c>
      <c r="GN25" t="s">
        <v>365</v>
      </c>
      <c r="GO25" t="s">
        <v>365</v>
      </c>
      <c r="GP25" t="s">
        <v>365</v>
      </c>
      <c r="GQ25" t="s">
        <v>365</v>
      </c>
      <c r="GR25" t="s">
        <v>365</v>
      </c>
      <c r="GS25" t="s">
        <v>365</v>
      </c>
      <c r="GT25" t="s">
        <v>365</v>
      </c>
      <c r="GU25" t="s">
        <v>365</v>
      </c>
      <c r="GV25" t="s">
        <v>365</v>
      </c>
      <c r="GW25" t="s">
        <v>365</v>
      </c>
      <c r="GX25" t="s">
        <v>365</v>
      </c>
      <c r="GY25" t="s">
        <v>365</v>
      </c>
      <c r="GZ25" t="s">
        <v>365</v>
      </c>
      <c r="HA25" t="s">
        <v>365</v>
      </c>
      <c r="HB25" t="s">
        <v>365</v>
      </c>
      <c r="HC25" t="s">
        <v>365</v>
      </c>
      <c r="HD25" t="s">
        <v>365</v>
      </c>
      <c r="HE25" t="s">
        <v>365</v>
      </c>
      <c r="HF25" t="s">
        <v>365</v>
      </c>
      <c r="HG25" t="s">
        <v>365</v>
      </c>
      <c r="HH25" t="s">
        <v>365</v>
      </c>
      <c r="HI25" t="s">
        <v>365</v>
      </c>
      <c r="HJ25" t="s">
        <v>365</v>
      </c>
      <c r="HK25" t="s">
        <v>365</v>
      </c>
      <c r="HL25" t="s">
        <v>365</v>
      </c>
      <c r="HM25" t="s">
        <v>365</v>
      </c>
      <c r="HN25" t="s">
        <v>365</v>
      </c>
      <c r="HO25" t="s">
        <v>365</v>
      </c>
      <c r="HP25" t="s">
        <v>365</v>
      </c>
      <c r="HQ25" t="s">
        <v>365</v>
      </c>
      <c r="HR25" t="s">
        <v>365</v>
      </c>
      <c r="HS25" t="s">
        <v>365</v>
      </c>
      <c r="HT25" t="s">
        <v>365</v>
      </c>
      <c r="HU25" t="s">
        <v>365</v>
      </c>
      <c r="HV25" t="s">
        <v>365</v>
      </c>
      <c r="HW25" t="s">
        <v>365</v>
      </c>
      <c r="HX25" t="s">
        <v>365</v>
      </c>
      <c r="HY25" t="s">
        <v>365</v>
      </c>
      <c r="HZ25" t="s">
        <v>365</v>
      </c>
      <c r="IA25" t="s">
        <v>365</v>
      </c>
      <c r="IB25" t="s">
        <v>365</v>
      </c>
      <c r="IC25" t="s">
        <v>365</v>
      </c>
      <c r="ID25" t="s">
        <v>365</v>
      </c>
      <c r="IE25" t="s">
        <v>365</v>
      </c>
      <c r="IF25" t="s">
        <v>365</v>
      </c>
      <c r="IG25" t="s">
        <v>365</v>
      </c>
      <c r="IH25" t="s">
        <v>365</v>
      </c>
      <c r="II25" t="s">
        <v>365</v>
      </c>
      <c r="IJ25" t="s">
        <v>365</v>
      </c>
      <c r="IK25" t="s">
        <v>365</v>
      </c>
      <c r="IL25" t="s">
        <v>365</v>
      </c>
      <c r="IM25" t="s">
        <v>365</v>
      </c>
      <c r="IN25" t="s">
        <v>365</v>
      </c>
      <c r="IO25" t="s">
        <v>365</v>
      </c>
    </row>
    <row r="26" spans="1:249" ht="14.5" customHeight="1" x14ac:dyDescent="0.35">
      <c r="M26" s="172"/>
      <c r="X26" s="173"/>
      <c r="BV26" t="s">
        <v>367</v>
      </c>
      <c r="BW26" t="s">
        <v>366</v>
      </c>
      <c r="BX26" t="s">
        <v>366</v>
      </c>
      <c r="BY26" t="s">
        <v>366</v>
      </c>
      <c r="BZ26" t="s">
        <v>366</v>
      </c>
      <c r="CA26" t="s">
        <v>366</v>
      </c>
      <c r="CB26" t="s">
        <v>366</v>
      </c>
      <c r="CC26" t="s">
        <v>366</v>
      </c>
      <c r="CD26" t="s">
        <v>366</v>
      </c>
      <c r="CE26" t="s">
        <v>366</v>
      </c>
      <c r="CF26" t="s">
        <v>366</v>
      </c>
      <c r="CG26" t="s">
        <v>366</v>
      </c>
      <c r="CH26" t="s">
        <v>366</v>
      </c>
      <c r="CI26" t="s">
        <v>366</v>
      </c>
      <c r="CJ26" t="s">
        <v>366</v>
      </c>
      <c r="CK26" t="s">
        <v>366</v>
      </c>
      <c r="CL26" t="s">
        <v>366</v>
      </c>
      <c r="CM26" t="s">
        <v>366</v>
      </c>
      <c r="CN26" t="s">
        <v>366</v>
      </c>
      <c r="CO26" t="s">
        <v>366</v>
      </c>
      <c r="CP26" t="s">
        <v>366</v>
      </c>
      <c r="CQ26" t="s">
        <v>366</v>
      </c>
      <c r="CR26" t="s">
        <v>366</v>
      </c>
      <c r="CS26" t="s">
        <v>366</v>
      </c>
      <c r="CT26" t="s">
        <v>366</v>
      </c>
      <c r="CU26" t="s">
        <v>366</v>
      </c>
      <c r="CV26" t="s">
        <v>366</v>
      </c>
      <c r="CW26" t="s">
        <v>366</v>
      </c>
      <c r="CX26" t="s">
        <v>366</v>
      </c>
      <c r="CY26" t="s">
        <v>366</v>
      </c>
      <c r="CZ26" t="s">
        <v>366</v>
      </c>
      <c r="DA26" t="s">
        <v>366</v>
      </c>
      <c r="DB26" t="s">
        <v>366</v>
      </c>
      <c r="DC26" t="s">
        <v>366</v>
      </c>
      <c r="DD26" t="s">
        <v>366</v>
      </c>
      <c r="DE26" t="s">
        <v>366</v>
      </c>
      <c r="DF26" t="s">
        <v>366</v>
      </c>
      <c r="DG26" t="s">
        <v>366</v>
      </c>
      <c r="DH26" t="s">
        <v>366</v>
      </c>
      <c r="DI26" t="s">
        <v>366</v>
      </c>
      <c r="DJ26" t="s">
        <v>366</v>
      </c>
      <c r="DK26" t="s">
        <v>366</v>
      </c>
      <c r="DL26" t="s">
        <v>366</v>
      </c>
      <c r="DM26" t="s">
        <v>366</v>
      </c>
      <c r="DN26" t="s">
        <v>366</v>
      </c>
      <c r="DO26" t="s">
        <v>366</v>
      </c>
      <c r="DP26" t="s">
        <v>366</v>
      </c>
      <c r="DQ26" t="s">
        <v>366</v>
      </c>
      <c r="DR26" t="s">
        <v>366</v>
      </c>
      <c r="DS26" t="s">
        <v>366</v>
      </c>
      <c r="DT26" t="s">
        <v>366</v>
      </c>
      <c r="DU26" t="s">
        <v>366</v>
      </c>
      <c r="DV26" t="s">
        <v>366</v>
      </c>
      <c r="DW26" t="s">
        <v>366</v>
      </c>
      <c r="DX26" t="s">
        <v>366</v>
      </c>
      <c r="DY26" t="s">
        <v>366</v>
      </c>
      <c r="DZ26" t="s">
        <v>366</v>
      </c>
      <c r="EA26" t="s">
        <v>366</v>
      </c>
      <c r="EB26" t="s">
        <v>366</v>
      </c>
      <c r="EC26" t="s">
        <v>366</v>
      </c>
      <c r="ED26" t="s">
        <v>366</v>
      </c>
      <c r="EE26" t="s">
        <v>366</v>
      </c>
      <c r="EF26" t="s">
        <v>366</v>
      </c>
      <c r="EG26" t="s">
        <v>366</v>
      </c>
      <c r="EH26" t="s">
        <v>366</v>
      </c>
      <c r="EI26" t="s">
        <v>366</v>
      </c>
      <c r="EJ26" t="s">
        <v>366</v>
      </c>
      <c r="EK26" t="s">
        <v>366</v>
      </c>
      <c r="EL26" t="s">
        <v>366</v>
      </c>
      <c r="EM26" t="s">
        <v>366</v>
      </c>
      <c r="EN26" t="s">
        <v>366</v>
      </c>
      <c r="EO26" t="s">
        <v>366</v>
      </c>
      <c r="EP26" t="s">
        <v>366</v>
      </c>
      <c r="EQ26" t="s">
        <v>366</v>
      </c>
      <c r="ER26" t="s">
        <v>366</v>
      </c>
      <c r="ES26" t="s">
        <v>366</v>
      </c>
      <c r="ET26" t="s">
        <v>366</v>
      </c>
      <c r="EU26" t="s">
        <v>366</v>
      </c>
      <c r="EV26" t="s">
        <v>366</v>
      </c>
      <c r="EW26" t="s">
        <v>366</v>
      </c>
      <c r="EX26" t="s">
        <v>366</v>
      </c>
      <c r="EY26" t="s">
        <v>366</v>
      </c>
      <c r="EZ26" t="s">
        <v>366</v>
      </c>
      <c r="FA26" t="s">
        <v>366</v>
      </c>
      <c r="FB26" t="s">
        <v>366</v>
      </c>
      <c r="FC26" t="s">
        <v>366</v>
      </c>
      <c r="FD26" t="s">
        <v>366</v>
      </c>
      <c r="FE26" t="s">
        <v>366</v>
      </c>
      <c r="FF26" t="s">
        <v>366</v>
      </c>
      <c r="FG26" t="s">
        <v>366</v>
      </c>
      <c r="FH26" t="s">
        <v>366</v>
      </c>
      <c r="FI26" t="s">
        <v>366</v>
      </c>
      <c r="FJ26" t="s">
        <v>366</v>
      </c>
      <c r="FK26" t="s">
        <v>366</v>
      </c>
      <c r="FL26" t="s">
        <v>366</v>
      </c>
      <c r="FM26" t="s">
        <v>366</v>
      </c>
      <c r="FN26" t="s">
        <v>366</v>
      </c>
      <c r="FO26" t="s">
        <v>366</v>
      </c>
      <c r="FP26" t="s">
        <v>366</v>
      </c>
      <c r="FQ26" t="s">
        <v>366</v>
      </c>
      <c r="FR26" t="s">
        <v>366</v>
      </c>
      <c r="FS26" t="s">
        <v>366</v>
      </c>
      <c r="FT26" t="s">
        <v>366</v>
      </c>
      <c r="FU26" t="s">
        <v>366</v>
      </c>
      <c r="FV26" t="s">
        <v>366</v>
      </c>
      <c r="FW26" t="s">
        <v>366</v>
      </c>
      <c r="FX26" t="s">
        <v>366</v>
      </c>
      <c r="FY26" t="s">
        <v>366</v>
      </c>
      <c r="FZ26" t="s">
        <v>366</v>
      </c>
      <c r="GA26" t="s">
        <v>366</v>
      </c>
      <c r="GB26" t="s">
        <v>366</v>
      </c>
      <c r="GC26" t="s">
        <v>366</v>
      </c>
      <c r="GD26" t="s">
        <v>366</v>
      </c>
      <c r="GE26" t="s">
        <v>366</v>
      </c>
      <c r="GF26" t="s">
        <v>366</v>
      </c>
      <c r="GG26" t="s">
        <v>366</v>
      </c>
      <c r="GH26" t="s">
        <v>366</v>
      </c>
      <c r="GI26" t="s">
        <v>366</v>
      </c>
      <c r="GJ26" t="s">
        <v>366</v>
      </c>
      <c r="GK26" t="s">
        <v>366</v>
      </c>
      <c r="GL26" t="s">
        <v>366</v>
      </c>
      <c r="GM26" t="s">
        <v>366</v>
      </c>
      <c r="GN26" t="s">
        <v>366</v>
      </c>
      <c r="GO26" t="s">
        <v>366</v>
      </c>
      <c r="GP26" t="s">
        <v>366</v>
      </c>
      <c r="GQ26" t="s">
        <v>366</v>
      </c>
      <c r="GR26" t="s">
        <v>366</v>
      </c>
      <c r="GS26" t="s">
        <v>366</v>
      </c>
      <c r="GT26" t="s">
        <v>366</v>
      </c>
      <c r="GU26" t="s">
        <v>366</v>
      </c>
      <c r="GV26" t="s">
        <v>366</v>
      </c>
      <c r="GW26" t="s">
        <v>366</v>
      </c>
      <c r="GX26" t="s">
        <v>366</v>
      </c>
      <c r="GY26" t="s">
        <v>366</v>
      </c>
      <c r="GZ26" t="s">
        <v>366</v>
      </c>
      <c r="HA26" t="s">
        <v>366</v>
      </c>
      <c r="HB26" t="s">
        <v>366</v>
      </c>
      <c r="HC26" t="s">
        <v>366</v>
      </c>
      <c r="HD26" t="s">
        <v>366</v>
      </c>
      <c r="HE26" t="s">
        <v>366</v>
      </c>
      <c r="HF26" t="s">
        <v>366</v>
      </c>
      <c r="HG26" t="s">
        <v>366</v>
      </c>
      <c r="HH26" t="s">
        <v>366</v>
      </c>
      <c r="HI26" t="s">
        <v>366</v>
      </c>
      <c r="HJ26" t="s">
        <v>366</v>
      </c>
      <c r="HK26" t="s">
        <v>366</v>
      </c>
      <c r="HL26" t="s">
        <v>366</v>
      </c>
      <c r="HM26" t="s">
        <v>366</v>
      </c>
      <c r="HN26" t="s">
        <v>366</v>
      </c>
      <c r="HO26" t="s">
        <v>366</v>
      </c>
      <c r="HP26" t="s">
        <v>366</v>
      </c>
      <c r="HQ26" t="s">
        <v>366</v>
      </c>
      <c r="HR26" t="s">
        <v>366</v>
      </c>
      <c r="HS26" t="s">
        <v>366</v>
      </c>
      <c r="HT26" t="s">
        <v>366</v>
      </c>
      <c r="HU26" t="s">
        <v>366</v>
      </c>
      <c r="HV26" t="s">
        <v>366</v>
      </c>
      <c r="HW26" t="s">
        <v>366</v>
      </c>
      <c r="HX26" t="s">
        <v>366</v>
      </c>
      <c r="HY26" t="s">
        <v>366</v>
      </c>
      <c r="HZ26" t="s">
        <v>366</v>
      </c>
      <c r="IA26" t="s">
        <v>366</v>
      </c>
      <c r="IB26" t="s">
        <v>366</v>
      </c>
      <c r="IC26" t="s">
        <v>366</v>
      </c>
      <c r="ID26" t="s">
        <v>366</v>
      </c>
      <c r="IE26" t="s">
        <v>366</v>
      </c>
      <c r="IF26" t="s">
        <v>366</v>
      </c>
      <c r="IG26" t="s">
        <v>366</v>
      </c>
      <c r="IH26" t="s">
        <v>366</v>
      </c>
      <c r="II26" t="s">
        <v>366</v>
      </c>
      <c r="IJ26" t="s">
        <v>366</v>
      </c>
      <c r="IK26" t="s">
        <v>366</v>
      </c>
      <c r="IL26" t="s">
        <v>366</v>
      </c>
      <c r="IM26" t="s">
        <v>366</v>
      </c>
      <c r="IN26" t="s">
        <v>366</v>
      </c>
      <c r="IO26" t="s">
        <v>366</v>
      </c>
    </row>
    <row r="27" spans="1:249" ht="14.5" customHeight="1" x14ac:dyDescent="0.35">
      <c r="M27" s="172"/>
      <c r="X27" s="173"/>
      <c r="BV27" t="s">
        <v>368</v>
      </c>
      <c r="BW27" t="s">
        <v>367</v>
      </c>
      <c r="BX27" t="s">
        <v>367</v>
      </c>
      <c r="BY27" t="s">
        <v>367</v>
      </c>
      <c r="BZ27" t="s">
        <v>367</v>
      </c>
      <c r="CA27" t="s">
        <v>367</v>
      </c>
      <c r="CB27" t="s">
        <v>367</v>
      </c>
      <c r="CC27" t="s">
        <v>367</v>
      </c>
      <c r="CD27" t="s">
        <v>367</v>
      </c>
      <c r="CE27" t="s">
        <v>367</v>
      </c>
      <c r="CF27" t="s">
        <v>367</v>
      </c>
      <c r="CG27" t="s">
        <v>367</v>
      </c>
      <c r="CH27" t="s">
        <v>367</v>
      </c>
      <c r="CI27" t="s">
        <v>367</v>
      </c>
      <c r="CJ27" t="s">
        <v>367</v>
      </c>
      <c r="CK27" t="s">
        <v>367</v>
      </c>
      <c r="CL27" t="s">
        <v>367</v>
      </c>
      <c r="CM27" t="s">
        <v>367</v>
      </c>
      <c r="CN27" t="s">
        <v>367</v>
      </c>
      <c r="CO27" t="s">
        <v>367</v>
      </c>
      <c r="CP27" t="s">
        <v>367</v>
      </c>
      <c r="CQ27" t="s">
        <v>367</v>
      </c>
      <c r="CR27" t="s">
        <v>367</v>
      </c>
      <c r="CS27" t="s">
        <v>367</v>
      </c>
      <c r="CT27" t="s">
        <v>367</v>
      </c>
      <c r="CU27" t="s">
        <v>367</v>
      </c>
      <c r="CV27" t="s">
        <v>367</v>
      </c>
      <c r="CW27" t="s">
        <v>367</v>
      </c>
      <c r="CX27" t="s">
        <v>367</v>
      </c>
      <c r="CY27" t="s">
        <v>367</v>
      </c>
      <c r="CZ27" t="s">
        <v>367</v>
      </c>
      <c r="DA27" t="s">
        <v>367</v>
      </c>
      <c r="DB27" t="s">
        <v>367</v>
      </c>
      <c r="DC27" t="s">
        <v>367</v>
      </c>
      <c r="DD27" t="s">
        <v>367</v>
      </c>
      <c r="DE27" t="s">
        <v>367</v>
      </c>
      <c r="DF27" t="s">
        <v>367</v>
      </c>
      <c r="DG27" t="s">
        <v>367</v>
      </c>
      <c r="DH27" t="s">
        <v>367</v>
      </c>
      <c r="DI27" t="s">
        <v>367</v>
      </c>
      <c r="DJ27" t="s">
        <v>367</v>
      </c>
      <c r="DK27" t="s">
        <v>367</v>
      </c>
      <c r="DL27" t="s">
        <v>367</v>
      </c>
      <c r="DM27" t="s">
        <v>367</v>
      </c>
      <c r="DN27" t="s">
        <v>367</v>
      </c>
      <c r="DO27" t="s">
        <v>367</v>
      </c>
      <c r="DP27" t="s">
        <v>367</v>
      </c>
      <c r="DQ27" t="s">
        <v>367</v>
      </c>
      <c r="DR27" t="s">
        <v>367</v>
      </c>
      <c r="DS27" t="s">
        <v>367</v>
      </c>
      <c r="DT27" t="s">
        <v>367</v>
      </c>
      <c r="DU27" t="s">
        <v>367</v>
      </c>
      <c r="DV27" t="s">
        <v>367</v>
      </c>
      <c r="DW27" t="s">
        <v>367</v>
      </c>
      <c r="DX27" t="s">
        <v>367</v>
      </c>
      <c r="DY27" t="s">
        <v>367</v>
      </c>
      <c r="DZ27" t="s">
        <v>367</v>
      </c>
      <c r="EA27" t="s">
        <v>367</v>
      </c>
      <c r="EB27" t="s">
        <v>367</v>
      </c>
      <c r="EC27" t="s">
        <v>367</v>
      </c>
      <c r="ED27" t="s">
        <v>367</v>
      </c>
      <c r="EE27" t="s">
        <v>367</v>
      </c>
      <c r="EF27" t="s">
        <v>367</v>
      </c>
      <c r="EG27" t="s">
        <v>367</v>
      </c>
      <c r="EH27" t="s">
        <v>367</v>
      </c>
      <c r="EI27" t="s">
        <v>367</v>
      </c>
      <c r="EJ27" t="s">
        <v>367</v>
      </c>
      <c r="EK27" t="s">
        <v>367</v>
      </c>
      <c r="EL27" t="s">
        <v>367</v>
      </c>
      <c r="EM27" t="s">
        <v>367</v>
      </c>
      <c r="EN27" t="s">
        <v>367</v>
      </c>
      <c r="EO27" t="s">
        <v>367</v>
      </c>
      <c r="EP27" t="s">
        <v>367</v>
      </c>
      <c r="EQ27" t="s">
        <v>367</v>
      </c>
      <c r="ER27" t="s">
        <v>367</v>
      </c>
      <c r="ES27" t="s">
        <v>367</v>
      </c>
      <c r="ET27" t="s">
        <v>367</v>
      </c>
      <c r="EU27" t="s">
        <v>367</v>
      </c>
      <c r="EV27" t="s">
        <v>367</v>
      </c>
      <c r="EW27" t="s">
        <v>367</v>
      </c>
      <c r="EX27" t="s">
        <v>367</v>
      </c>
      <c r="EY27" t="s">
        <v>367</v>
      </c>
      <c r="EZ27" t="s">
        <v>367</v>
      </c>
      <c r="FA27" t="s">
        <v>367</v>
      </c>
      <c r="FB27" t="s">
        <v>367</v>
      </c>
      <c r="FC27" t="s">
        <v>367</v>
      </c>
      <c r="FD27" t="s">
        <v>367</v>
      </c>
      <c r="FE27" t="s">
        <v>367</v>
      </c>
      <c r="FF27" t="s">
        <v>367</v>
      </c>
      <c r="FG27" t="s">
        <v>367</v>
      </c>
      <c r="FH27" t="s">
        <v>367</v>
      </c>
      <c r="FI27" t="s">
        <v>367</v>
      </c>
      <c r="FJ27" t="s">
        <v>367</v>
      </c>
      <c r="FK27" t="s">
        <v>367</v>
      </c>
      <c r="FL27" t="s">
        <v>367</v>
      </c>
      <c r="FM27" t="s">
        <v>367</v>
      </c>
      <c r="FN27" t="s">
        <v>367</v>
      </c>
      <c r="FO27" t="s">
        <v>367</v>
      </c>
      <c r="FP27" t="s">
        <v>367</v>
      </c>
      <c r="FQ27" t="s">
        <v>367</v>
      </c>
      <c r="FR27" t="s">
        <v>367</v>
      </c>
      <c r="FS27" t="s">
        <v>367</v>
      </c>
      <c r="FT27" t="s">
        <v>367</v>
      </c>
      <c r="FU27" t="s">
        <v>367</v>
      </c>
      <c r="FV27" t="s">
        <v>367</v>
      </c>
      <c r="FW27" t="s">
        <v>367</v>
      </c>
      <c r="FX27" t="s">
        <v>367</v>
      </c>
      <c r="FY27" t="s">
        <v>367</v>
      </c>
      <c r="FZ27" t="s">
        <v>367</v>
      </c>
      <c r="GA27" t="s">
        <v>367</v>
      </c>
      <c r="GB27" t="s">
        <v>367</v>
      </c>
      <c r="GC27" t="s">
        <v>367</v>
      </c>
      <c r="GD27" t="s">
        <v>367</v>
      </c>
      <c r="GE27" t="s">
        <v>367</v>
      </c>
      <c r="GF27" t="s">
        <v>367</v>
      </c>
      <c r="GG27" t="s">
        <v>367</v>
      </c>
      <c r="GH27" t="s">
        <v>367</v>
      </c>
      <c r="GI27" t="s">
        <v>367</v>
      </c>
      <c r="GJ27" t="s">
        <v>367</v>
      </c>
      <c r="GK27" t="s">
        <v>367</v>
      </c>
      <c r="GL27" t="s">
        <v>367</v>
      </c>
      <c r="GM27" t="s">
        <v>367</v>
      </c>
      <c r="GN27" t="s">
        <v>367</v>
      </c>
      <c r="GO27" t="s">
        <v>367</v>
      </c>
      <c r="GP27" t="s">
        <v>367</v>
      </c>
      <c r="GQ27" t="s">
        <v>367</v>
      </c>
      <c r="GR27" t="s">
        <v>367</v>
      </c>
      <c r="GS27" t="s">
        <v>367</v>
      </c>
      <c r="GT27" t="s">
        <v>367</v>
      </c>
      <c r="GU27" t="s">
        <v>367</v>
      </c>
      <c r="GV27" t="s">
        <v>367</v>
      </c>
      <c r="GW27" t="s">
        <v>367</v>
      </c>
      <c r="GX27" t="s">
        <v>367</v>
      </c>
      <c r="GY27" t="s">
        <v>367</v>
      </c>
      <c r="GZ27" t="s">
        <v>367</v>
      </c>
      <c r="HA27" t="s">
        <v>367</v>
      </c>
      <c r="HB27" t="s">
        <v>367</v>
      </c>
      <c r="HC27" t="s">
        <v>367</v>
      </c>
      <c r="HD27" t="s">
        <v>367</v>
      </c>
      <c r="HE27" t="s">
        <v>367</v>
      </c>
      <c r="HF27" t="s">
        <v>367</v>
      </c>
      <c r="HG27" t="s">
        <v>367</v>
      </c>
      <c r="HH27" t="s">
        <v>367</v>
      </c>
      <c r="HI27" t="s">
        <v>367</v>
      </c>
      <c r="HJ27" t="s">
        <v>367</v>
      </c>
      <c r="HK27" t="s">
        <v>367</v>
      </c>
      <c r="HL27" t="s">
        <v>367</v>
      </c>
      <c r="HM27" t="s">
        <v>367</v>
      </c>
      <c r="HN27" t="s">
        <v>367</v>
      </c>
      <c r="HO27" t="s">
        <v>367</v>
      </c>
      <c r="HP27" t="s">
        <v>367</v>
      </c>
      <c r="HQ27" t="s">
        <v>367</v>
      </c>
      <c r="HR27" t="s">
        <v>367</v>
      </c>
      <c r="HS27" t="s">
        <v>367</v>
      </c>
      <c r="HT27" t="s">
        <v>367</v>
      </c>
      <c r="HU27" t="s">
        <v>367</v>
      </c>
      <c r="HV27" t="s">
        <v>367</v>
      </c>
      <c r="HW27" t="s">
        <v>367</v>
      </c>
      <c r="HX27" t="s">
        <v>367</v>
      </c>
      <c r="HY27" t="s">
        <v>367</v>
      </c>
      <c r="HZ27" t="s">
        <v>367</v>
      </c>
      <c r="IA27" t="s">
        <v>367</v>
      </c>
      <c r="IB27" t="s">
        <v>367</v>
      </c>
      <c r="IC27" t="s">
        <v>367</v>
      </c>
      <c r="ID27" t="s">
        <v>367</v>
      </c>
      <c r="IE27" t="s">
        <v>367</v>
      </c>
      <c r="IF27" t="s">
        <v>367</v>
      </c>
      <c r="IG27" t="s">
        <v>367</v>
      </c>
      <c r="IH27" t="s">
        <v>367</v>
      </c>
      <c r="II27" t="s">
        <v>367</v>
      </c>
      <c r="IJ27" t="s">
        <v>367</v>
      </c>
      <c r="IK27" t="s">
        <v>367</v>
      </c>
      <c r="IL27" t="s">
        <v>367</v>
      </c>
      <c r="IM27" t="s">
        <v>367</v>
      </c>
      <c r="IN27" t="s">
        <v>367</v>
      </c>
      <c r="IO27" t="s">
        <v>367</v>
      </c>
    </row>
    <row r="28" spans="1:249" ht="14.5" customHeight="1" x14ac:dyDescent="0.35">
      <c r="M28" s="172"/>
      <c r="X28" s="173"/>
      <c r="BV28" t="s">
        <v>373</v>
      </c>
      <c r="BW28" t="s">
        <v>368</v>
      </c>
      <c r="BX28" t="s">
        <v>368</v>
      </c>
      <c r="BY28" t="s">
        <v>368</v>
      </c>
      <c r="BZ28" t="s">
        <v>368</v>
      </c>
      <c r="CA28" t="s">
        <v>368</v>
      </c>
      <c r="CB28" t="s">
        <v>368</v>
      </c>
      <c r="CC28" t="s">
        <v>368</v>
      </c>
      <c r="CD28" t="s">
        <v>368</v>
      </c>
      <c r="CE28" t="s">
        <v>368</v>
      </c>
      <c r="CF28" t="s">
        <v>368</v>
      </c>
      <c r="CG28" t="s">
        <v>368</v>
      </c>
      <c r="CH28" t="s">
        <v>368</v>
      </c>
      <c r="CI28" t="s">
        <v>368</v>
      </c>
      <c r="CJ28" t="s">
        <v>368</v>
      </c>
      <c r="CK28" t="s">
        <v>368</v>
      </c>
      <c r="CL28" t="s">
        <v>368</v>
      </c>
      <c r="CM28" t="s">
        <v>368</v>
      </c>
      <c r="CN28" t="s">
        <v>368</v>
      </c>
      <c r="CO28" t="s">
        <v>368</v>
      </c>
      <c r="CP28" t="s">
        <v>368</v>
      </c>
      <c r="CQ28" t="s">
        <v>368</v>
      </c>
      <c r="CR28" t="s">
        <v>368</v>
      </c>
      <c r="CS28" t="s">
        <v>368</v>
      </c>
      <c r="CT28" t="s">
        <v>368</v>
      </c>
      <c r="CU28" t="s">
        <v>368</v>
      </c>
      <c r="CV28" t="s">
        <v>368</v>
      </c>
      <c r="CW28" t="s">
        <v>368</v>
      </c>
      <c r="CX28" t="s">
        <v>368</v>
      </c>
      <c r="CY28" t="s">
        <v>368</v>
      </c>
      <c r="CZ28" t="s">
        <v>368</v>
      </c>
      <c r="DA28" t="s">
        <v>368</v>
      </c>
      <c r="DB28" t="s">
        <v>368</v>
      </c>
      <c r="DC28" t="s">
        <v>368</v>
      </c>
      <c r="DD28" t="s">
        <v>368</v>
      </c>
      <c r="DE28" t="s">
        <v>368</v>
      </c>
      <c r="DF28" t="s">
        <v>368</v>
      </c>
      <c r="DG28" t="s">
        <v>368</v>
      </c>
      <c r="DH28" t="s">
        <v>368</v>
      </c>
      <c r="DI28" t="s">
        <v>368</v>
      </c>
      <c r="DJ28" t="s">
        <v>368</v>
      </c>
      <c r="DK28" t="s">
        <v>368</v>
      </c>
      <c r="DL28" t="s">
        <v>368</v>
      </c>
      <c r="DM28" t="s">
        <v>368</v>
      </c>
      <c r="DN28" t="s">
        <v>368</v>
      </c>
      <c r="DO28" t="s">
        <v>368</v>
      </c>
      <c r="DP28" t="s">
        <v>368</v>
      </c>
      <c r="DQ28" t="s">
        <v>368</v>
      </c>
      <c r="DR28" t="s">
        <v>368</v>
      </c>
      <c r="DS28" t="s">
        <v>368</v>
      </c>
      <c r="DT28" t="s">
        <v>368</v>
      </c>
      <c r="DU28" t="s">
        <v>368</v>
      </c>
      <c r="DV28" t="s">
        <v>368</v>
      </c>
      <c r="DW28" t="s">
        <v>368</v>
      </c>
      <c r="DX28" t="s">
        <v>368</v>
      </c>
      <c r="DY28" t="s">
        <v>368</v>
      </c>
      <c r="DZ28" t="s">
        <v>368</v>
      </c>
      <c r="EA28" t="s">
        <v>368</v>
      </c>
      <c r="EB28" t="s">
        <v>368</v>
      </c>
      <c r="EC28" t="s">
        <v>368</v>
      </c>
      <c r="ED28" t="s">
        <v>368</v>
      </c>
      <c r="EE28" t="s">
        <v>368</v>
      </c>
      <c r="EF28" t="s">
        <v>368</v>
      </c>
      <c r="EG28" t="s">
        <v>368</v>
      </c>
      <c r="EH28" t="s">
        <v>368</v>
      </c>
      <c r="EI28" t="s">
        <v>368</v>
      </c>
      <c r="EJ28" t="s">
        <v>368</v>
      </c>
      <c r="EK28" t="s">
        <v>368</v>
      </c>
      <c r="EL28" t="s">
        <v>368</v>
      </c>
      <c r="EM28" t="s">
        <v>368</v>
      </c>
      <c r="EN28" t="s">
        <v>368</v>
      </c>
      <c r="EO28" t="s">
        <v>368</v>
      </c>
      <c r="EP28" t="s">
        <v>368</v>
      </c>
      <c r="EQ28" t="s">
        <v>368</v>
      </c>
      <c r="ER28" t="s">
        <v>368</v>
      </c>
      <c r="ES28" t="s">
        <v>368</v>
      </c>
      <c r="ET28" t="s">
        <v>368</v>
      </c>
      <c r="EU28" t="s">
        <v>368</v>
      </c>
      <c r="EV28" t="s">
        <v>368</v>
      </c>
      <c r="EW28" t="s">
        <v>368</v>
      </c>
      <c r="EX28" t="s">
        <v>368</v>
      </c>
      <c r="EY28" t="s">
        <v>368</v>
      </c>
      <c r="EZ28" t="s">
        <v>368</v>
      </c>
      <c r="FA28" t="s">
        <v>368</v>
      </c>
      <c r="FB28" t="s">
        <v>368</v>
      </c>
      <c r="FC28" t="s">
        <v>368</v>
      </c>
      <c r="FD28" t="s">
        <v>368</v>
      </c>
      <c r="FE28" t="s">
        <v>368</v>
      </c>
      <c r="FF28" t="s">
        <v>368</v>
      </c>
      <c r="FG28" t="s">
        <v>368</v>
      </c>
      <c r="FH28" t="s">
        <v>368</v>
      </c>
      <c r="FI28" t="s">
        <v>368</v>
      </c>
      <c r="FJ28" t="s">
        <v>368</v>
      </c>
      <c r="FK28" t="s">
        <v>368</v>
      </c>
      <c r="FL28" t="s">
        <v>368</v>
      </c>
      <c r="FM28" t="s">
        <v>368</v>
      </c>
      <c r="FN28" t="s">
        <v>368</v>
      </c>
      <c r="FO28" t="s">
        <v>368</v>
      </c>
      <c r="FP28" t="s">
        <v>368</v>
      </c>
      <c r="FQ28" t="s">
        <v>368</v>
      </c>
      <c r="FR28" t="s">
        <v>368</v>
      </c>
      <c r="FS28" t="s">
        <v>368</v>
      </c>
      <c r="FT28" t="s">
        <v>368</v>
      </c>
      <c r="FU28" t="s">
        <v>368</v>
      </c>
      <c r="FV28" t="s">
        <v>368</v>
      </c>
      <c r="FW28" t="s">
        <v>368</v>
      </c>
      <c r="FX28" t="s">
        <v>368</v>
      </c>
      <c r="FY28" t="s">
        <v>368</v>
      </c>
      <c r="FZ28" t="s">
        <v>368</v>
      </c>
      <c r="GA28" t="s">
        <v>368</v>
      </c>
      <c r="GB28" t="s">
        <v>368</v>
      </c>
      <c r="GC28" t="s">
        <v>368</v>
      </c>
      <c r="GD28" t="s">
        <v>368</v>
      </c>
      <c r="GE28" t="s">
        <v>368</v>
      </c>
      <c r="GF28" t="s">
        <v>368</v>
      </c>
      <c r="GG28" t="s">
        <v>368</v>
      </c>
      <c r="GH28" t="s">
        <v>368</v>
      </c>
      <c r="GI28" t="s">
        <v>368</v>
      </c>
      <c r="GJ28" t="s">
        <v>368</v>
      </c>
      <c r="GK28" t="s">
        <v>368</v>
      </c>
      <c r="GL28" t="s">
        <v>368</v>
      </c>
      <c r="GM28" t="s">
        <v>368</v>
      </c>
      <c r="GN28" t="s">
        <v>368</v>
      </c>
      <c r="GO28" t="s">
        <v>368</v>
      </c>
      <c r="GP28" t="s">
        <v>368</v>
      </c>
      <c r="GQ28" t="s">
        <v>368</v>
      </c>
      <c r="GR28" t="s">
        <v>368</v>
      </c>
      <c r="GS28" t="s">
        <v>368</v>
      </c>
      <c r="GT28" t="s">
        <v>368</v>
      </c>
      <c r="GU28" t="s">
        <v>368</v>
      </c>
      <c r="GV28" t="s">
        <v>368</v>
      </c>
      <c r="GW28" t="s">
        <v>368</v>
      </c>
      <c r="GX28" t="s">
        <v>368</v>
      </c>
      <c r="GY28" t="s">
        <v>368</v>
      </c>
      <c r="GZ28" t="s">
        <v>368</v>
      </c>
      <c r="HA28" t="s">
        <v>368</v>
      </c>
      <c r="HB28" t="s">
        <v>368</v>
      </c>
      <c r="HC28" t="s">
        <v>368</v>
      </c>
      <c r="HD28" t="s">
        <v>368</v>
      </c>
      <c r="HE28" t="s">
        <v>368</v>
      </c>
      <c r="HF28" t="s">
        <v>368</v>
      </c>
      <c r="HG28" t="s">
        <v>368</v>
      </c>
      <c r="HH28" t="s">
        <v>368</v>
      </c>
      <c r="HI28" t="s">
        <v>368</v>
      </c>
      <c r="HJ28" t="s">
        <v>368</v>
      </c>
      <c r="HK28" t="s">
        <v>368</v>
      </c>
      <c r="HL28" t="s">
        <v>368</v>
      </c>
      <c r="HM28" t="s">
        <v>368</v>
      </c>
      <c r="HN28" t="s">
        <v>368</v>
      </c>
      <c r="HO28" t="s">
        <v>368</v>
      </c>
      <c r="HP28" t="s">
        <v>368</v>
      </c>
      <c r="HQ28" t="s">
        <v>368</v>
      </c>
      <c r="HR28" t="s">
        <v>368</v>
      </c>
      <c r="HS28" t="s">
        <v>368</v>
      </c>
      <c r="HT28" t="s">
        <v>368</v>
      </c>
      <c r="HU28" t="s">
        <v>368</v>
      </c>
      <c r="HV28" t="s">
        <v>368</v>
      </c>
      <c r="HW28" t="s">
        <v>368</v>
      </c>
      <c r="HX28" t="s">
        <v>368</v>
      </c>
      <c r="HY28" t="s">
        <v>368</v>
      </c>
      <c r="HZ28" t="s">
        <v>368</v>
      </c>
      <c r="IA28" t="s">
        <v>368</v>
      </c>
      <c r="IB28" t="s">
        <v>368</v>
      </c>
      <c r="IC28" t="s">
        <v>368</v>
      </c>
      <c r="ID28" t="s">
        <v>368</v>
      </c>
      <c r="IE28" t="s">
        <v>368</v>
      </c>
      <c r="IF28" t="s">
        <v>368</v>
      </c>
      <c r="IG28" t="s">
        <v>368</v>
      </c>
      <c r="IH28" t="s">
        <v>368</v>
      </c>
      <c r="II28" t="s">
        <v>368</v>
      </c>
      <c r="IJ28" t="s">
        <v>368</v>
      </c>
      <c r="IK28" t="s">
        <v>368</v>
      </c>
      <c r="IL28" t="s">
        <v>368</v>
      </c>
      <c r="IM28" t="s">
        <v>368</v>
      </c>
      <c r="IN28" t="s">
        <v>368</v>
      </c>
      <c r="IO28" t="s">
        <v>368</v>
      </c>
    </row>
    <row r="29" spans="1:249" ht="14.5" customHeight="1" x14ac:dyDescent="0.35">
      <c r="M29" s="172"/>
      <c r="X29" s="173"/>
      <c r="BV29" t="s">
        <v>374</v>
      </c>
      <c r="BW29" t="s">
        <v>369</v>
      </c>
      <c r="BX29" t="s">
        <v>369</v>
      </c>
      <c r="BY29" t="s">
        <v>369</v>
      </c>
      <c r="BZ29" t="s">
        <v>369</v>
      </c>
      <c r="CA29" t="s">
        <v>369</v>
      </c>
      <c r="CB29" t="s">
        <v>369</v>
      </c>
      <c r="CC29" t="s">
        <v>369</v>
      </c>
      <c r="CD29" t="s">
        <v>369</v>
      </c>
      <c r="CE29" t="s">
        <v>369</v>
      </c>
      <c r="CF29" t="s">
        <v>369</v>
      </c>
      <c r="CG29" t="s">
        <v>369</v>
      </c>
      <c r="CH29" t="s">
        <v>369</v>
      </c>
      <c r="CI29" t="s">
        <v>369</v>
      </c>
      <c r="CJ29" t="s">
        <v>369</v>
      </c>
      <c r="CK29" t="s">
        <v>369</v>
      </c>
      <c r="CL29" t="s">
        <v>369</v>
      </c>
      <c r="CM29" t="s">
        <v>369</v>
      </c>
      <c r="CN29" t="s">
        <v>369</v>
      </c>
      <c r="CO29" t="s">
        <v>369</v>
      </c>
      <c r="CP29" t="s">
        <v>369</v>
      </c>
      <c r="CQ29" t="s">
        <v>369</v>
      </c>
      <c r="CR29" t="s">
        <v>369</v>
      </c>
      <c r="CS29" t="s">
        <v>369</v>
      </c>
      <c r="CT29" t="s">
        <v>369</v>
      </c>
      <c r="CU29" t="s">
        <v>369</v>
      </c>
      <c r="CV29" t="s">
        <v>369</v>
      </c>
      <c r="CW29" t="s">
        <v>369</v>
      </c>
      <c r="CX29" t="s">
        <v>369</v>
      </c>
      <c r="CY29" t="s">
        <v>369</v>
      </c>
      <c r="CZ29" t="s">
        <v>369</v>
      </c>
      <c r="DA29" t="s">
        <v>369</v>
      </c>
      <c r="DB29" t="s">
        <v>369</v>
      </c>
      <c r="DC29" t="s">
        <v>369</v>
      </c>
      <c r="DD29" t="s">
        <v>369</v>
      </c>
      <c r="DE29" t="s">
        <v>369</v>
      </c>
      <c r="DF29" t="s">
        <v>369</v>
      </c>
      <c r="DG29" t="s">
        <v>369</v>
      </c>
      <c r="DH29" t="s">
        <v>369</v>
      </c>
      <c r="DI29" t="s">
        <v>369</v>
      </c>
      <c r="DJ29" t="s">
        <v>369</v>
      </c>
      <c r="DK29" t="s">
        <v>369</v>
      </c>
      <c r="DL29" t="s">
        <v>369</v>
      </c>
      <c r="DM29" t="s">
        <v>369</v>
      </c>
      <c r="DN29" t="s">
        <v>369</v>
      </c>
      <c r="DO29" t="s">
        <v>369</v>
      </c>
      <c r="DP29" t="s">
        <v>369</v>
      </c>
      <c r="DQ29" t="s">
        <v>369</v>
      </c>
      <c r="DR29" t="s">
        <v>369</v>
      </c>
      <c r="DS29" t="s">
        <v>369</v>
      </c>
      <c r="DT29" t="s">
        <v>369</v>
      </c>
      <c r="DU29" t="s">
        <v>369</v>
      </c>
      <c r="DV29" t="s">
        <v>369</v>
      </c>
      <c r="DW29" t="s">
        <v>369</v>
      </c>
      <c r="DX29" t="s">
        <v>369</v>
      </c>
      <c r="DY29" t="s">
        <v>369</v>
      </c>
      <c r="DZ29" t="s">
        <v>369</v>
      </c>
      <c r="EA29" t="s">
        <v>369</v>
      </c>
      <c r="EB29" t="s">
        <v>369</v>
      </c>
      <c r="EC29" t="s">
        <v>369</v>
      </c>
      <c r="ED29" t="s">
        <v>369</v>
      </c>
      <c r="EE29" t="s">
        <v>369</v>
      </c>
      <c r="EF29" t="s">
        <v>369</v>
      </c>
      <c r="EG29" t="s">
        <v>369</v>
      </c>
      <c r="EH29" t="s">
        <v>369</v>
      </c>
      <c r="EI29" t="s">
        <v>369</v>
      </c>
      <c r="EJ29" t="s">
        <v>369</v>
      </c>
      <c r="EK29" t="s">
        <v>369</v>
      </c>
      <c r="EL29" t="s">
        <v>369</v>
      </c>
      <c r="EM29" t="s">
        <v>369</v>
      </c>
      <c r="EN29" t="s">
        <v>369</v>
      </c>
      <c r="EO29" t="s">
        <v>369</v>
      </c>
      <c r="EP29" t="s">
        <v>369</v>
      </c>
      <c r="EQ29" t="s">
        <v>369</v>
      </c>
      <c r="ER29" t="s">
        <v>369</v>
      </c>
      <c r="ES29" t="s">
        <v>369</v>
      </c>
      <c r="ET29" t="s">
        <v>369</v>
      </c>
      <c r="EU29" t="s">
        <v>369</v>
      </c>
      <c r="EV29" t="s">
        <v>369</v>
      </c>
      <c r="EW29" t="s">
        <v>369</v>
      </c>
      <c r="EX29" t="s">
        <v>369</v>
      </c>
      <c r="EY29" t="s">
        <v>369</v>
      </c>
      <c r="EZ29" t="s">
        <v>369</v>
      </c>
      <c r="FA29" t="s">
        <v>369</v>
      </c>
      <c r="FB29" t="s">
        <v>369</v>
      </c>
      <c r="FC29" t="s">
        <v>369</v>
      </c>
      <c r="FD29" t="s">
        <v>369</v>
      </c>
      <c r="FE29" t="s">
        <v>369</v>
      </c>
      <c r="FF29" t="s">
        <v>369</v>
      </c>
      <c r="FG29" t="s">
        <v>369</v>
      </c>
      <c r="FH29" t="s">
        <v>369</v>
      </c>
      <c r="FI29" t="s">
        <v>369</v>
      </c>
      <c r="FJ29" t="s">
        <v>369</v>
      </c>
      <c r="FK29" t="s">
        <v>369</v>
      </c>
      <c r="FL29" t="s">
        <v>369</v>
      </c>
      <c r="FM29" t="s">
        <v>369</v>
      </c>
      <c r="FN29" t="s">
        <v>369</v>
      </c>
      <c r="FO29" t="s">
        <v>369</v>
      </c>
      <c r="FP29" t="s">
        <v>369</v>
      </c>
      <c r="FQ29" t="s">
        <v>369</v>
      </c>
      <c r="FR29" t="s">
        <v>369</v>
      </c>
      <c r="FS29" t="s">
        <v>369</v>
      </c>
      <c r="FT29" t="s">
        <v>369</v>
      </c>
      <c r="FU29" t="s">
        <v>369</v>
      </c>
      <c r="FV29" t="s">
        <v>369</v>
      </c>
      <c r="FW29" t="s">
        <v>369</v>
      </c>
      <c r="FX29" t="s">
        <v>369</v>
      </c>
      <c r="FY29" t="s">
        <v>369</v>
      </c>
      <c r="FZ29" t="s">
        <v>369</v>
      </c>
      <c r="GA29" t="s">
        <v>369</v>
      </c>
      <c r="GB29" t="s">
        <v>369</v>
      </c>
      <c r="GC29" t="s">
        <v>369</v>
      </c>
      <c r="GD29" t="s">
        <v>369</v>
      </c>
      <c r="GE29" t="s">
        <v>369</v>
      </c>
      <c r="GF29" t="s">
        <v>369</v>
      </c>
      <c r="GG29" t="s">
        <v>369</v>
      </c>
      <c r="GH29" t="s">
        <v>369</v>
      </c>
      <c r="GI29" t="s">
        <v>369</v>
      </c>
      <c r="GJ29" t="s">
        <v>369</v>
      </c>
      <c r="GK29" t="s">
        <v>369</v>
      </c>
      <c r="GL29" t="s">
        <v>369</v>
      </c>
      <c r="GM29" t="s">
        <v>369</v>
      </c>
      <c r="GN29" t="s">
        <v>369</v>
      </c>
      <c r="GO29" t="s">
        <v>369</v>
      </c>
      <c r="GP29" t="s">
        <v>369</v>
      </c>
      <c r="GQ29" t="s">
        <v>369</v>
      </c>
      <c r="GR29" t="s">
        <v>369</v>
      </c>
      <c r="GS29" t="s">
        <v>369</v>
      </c>
      <c r="GT29" t="s">
        <v>369</v>
      </c>
      <c r="GU29" t="s">
        <v>369</v>
      </c>
      <c r="GV29" t="s">
        <v>369</v>
      </c>
      <c r="GW29" t="s">
        <v>369</v>
      </c>
      <c r="GX29" t="s">
        <v>369</v>
      </c>
      <c r="GY29" t="s">
        <v>369</v>
      </c>
      <c r="GZ29" t="s">
        <v>369</v>
      </c>
      <c r="HA29" t="s">
        <v>369</v>
      </c>
      <c r="HB29" t="s">
        <v>369</v>
      </c>
      <c r="HC29" t="s">
        <v>369</v>
      </c>
      <c r="HD29" t="s">
        <v>369</v>
      </c>
      <c r="HE29" t="s">
        <v>369</v>
      </c>
      <c r="HF29" t="s">
        <v>369</v>
      </c>
      <c r="HG29" t="s">
        <v>369</v>
      </c>
      <c r="HH29" t="s">
        <v>369</v>
      </c>
      <c r="HI29" t="s">
        <v>369</v>
      </c>
      <c r="HJ29" t="s">
        <v>369</v>
      </c>
      <c r="HK29" t="s">
        <v>369</v>
      </c>
      <c r="HL29" t="s">
        <v>369</v>
      </c>
      <c r="HM29" t="s">
        <v>369</v>
      </c>
      <c r="HN29" t="s">
        <v>369</v>
      </c>
      <c r="HO29" t="s">
        <v>369</v>
      </c>
      <c r="HP29" t="s">
        <v>369</v>
      </c>
      <c r="HQ29" t="s">
        <v>369</v>
      </c>
      <c r="HR29" t="s">
        <v>369</v>
      </c>
      <c r="HS29" t="s">
        <v>369</v>
      </c>
      <c r="HT29" t="s">
        <v>369</v>
      </c>
      <c r="HU29" t="s">
        <v>369</v>
      </c>
      <c r="HV29" t="s">
        <v>369</v>
      </c>
      <c r="HW29" t="s">
        <v>369</v>
      </c>
      <c r="HX29" t="s">
        <v>369</v>
      </c>
      <c r="HY29" t="s">
        <v>369</v>
      </c>
      <c r="HZ29" t="s">
        <v>369</v>
      </c>
      <c r="IA29" t="s">
        <v>369</v>
      </c>
      <c r="IB29" t="s">
        <v>369</v>
      </c>
      <c r="IC29" t="s">
        <v>369</v>
      </c>
      <c r="ID29" t="s">
        <v>369</v>
      </c>
      <c r="IE29" t="s">
        <v>369</v>
      </c>
      <c r="IF29" t="s">
        <v>369</v>
      </c>
      <c r="IG29" t="s">
        <v>369</v>
      </c>
      <c r="IH29" t="s">
        <v>369</v>
      </c>
      <c r="II29" t="s">
        <v>369</v>
      </c>
      <c r="IJ29" t="s">
        <v>369</v>
      </c>
      <c r="IK29" t="s">
        <v>369</v>
      </c>
      <c r="IL29" t="s">
        <v>369</v>
      </c>
      <c r="IM29" t="s">
        <v>369</v>
      </c>
      <c r="IN29" t="s">
        <v>369</v>
      </c>
      <c r="IO29" t="s">
        <v>369</v>
      </c>
    </row>
    <row r="30" spans="1:249" x14ac:dyDescent="0.35">
      <c r="M30" s="172"/>
      <c r="X30" s="173"/>
      <c r="BV30" t="s">
        <v>375</v>
      </c>
      <c r="BW30" t="s">
        <v>370</v>
      </c>
      <c r="BX30" t="s">
        <v>370</v>
      </c>
      <c r="BY30" t="s">
        <v>370</v>
      </c>
      <c r="BZ30" t="s">
        <v>370</v>
      </c>
      <c r="CA30" t="s">
        <v>370</v>
      </c>
      <c r="CB30" t="s">
        <v>370</v>
      </c>
      <c r="CC30" t="s">
        <v>370</v>
      </c>
      <c r="CD30" t="s">
        <v>370</v>
      </c>
      <c r="CE30" t="s">
        <v>370</v>
      </c>
      <c r="CF30" t="s">
        <v>370</v>
      </c>
      <c r="CG30" t="s">
        <v>370</v>
      </c>
      <c r="CH30" t="s">
        <v>370</v>
      </c>
      <c r="CI30" t="s">
        <v>370</v>
      </c>
      <c r="CJ30" t="s">
        <v>370</v>
      </c>
      <c r="CK30" t="s">
        <v>370</v>
      </c>
      <c r="CL30" t="s">
        <v>370</v>
      </c>
      <c r="CM30" t="s">
        <v>370</v>
      </c>
      <c r="CN30" t="s">
        <v>370</v>
      </c>
      <c r="CO30" t="s">
        <v>370</v>
      </c>
      <c r="CP30" t="s">
        <v>370</v>
      </c>
      <c r="CQ30" t="s">
        <v>370</v>
      </c>
      <c r="CR30" t="s">
        <v>370</v>
      </c>
      <c r="CS30" t="s">
        <v>370</v>
      </c>
      <c r="CT30" t="s">
        <v>370</v>
      </c>
      <c r="CU30" t="s">
        <v>370</v>
      </c>
      <c r="CV30" t="s">
        <v>370</v>
      </c>
      <c r="CW30" t="s">
        <v>370</v>
      </c>
      <c r="CX30" t="s">
        <v>370</v>
      </c>
      <c r="CY30" t="s">
        <v>370</v>
      </c>
      <c r="CZ30" t="s">
        <v>370</v>
      </c>
      <c r="DA30" t="s">
        <v>370</v>
      </c>
      <c r="DB30" t="s">
        <v>370</v>
      </c>
      <c r="DC30" t="s">
        <v>370</v>
      </c>
      <c r="DD30" t="s">
        <v>370</v>
      </c>
      <c r="DE30" t="s">
        <v>370</v>
      </c>
      <c r="DF30" t="s">
        <v>370</v>
      </c>
      <c r="DG30" t="s">
        <v>370</v>
      </c>
      <c r="DH30" t="s">
        <v>370</v>
      </c>
      <c r="DI30" t="s">
        <v>370</v>
      </c>
      <c r="DJ30" t="s">
        <v>370</v>
      </c>
      <c r="DK30" t="s">
        <v>370</v>
      </c>
      <c r="DL30" t="s">
        <v>370</v>
      </c>
      <c r="DM30" t="s">
        <v>370</v>
      </c>
      <c r="DN30" t="s">
        <v>370</v>
      </c>
      <c r="DO30" t="s">
        <v>370</v>
      </c>
      <c r="DP30" t="s">
        <v>370</v>
      </c>
      <c r="DQ30" t="s">
        <v>370</v>
      </c>
      <c r="DR30" t="s">
        <v>370</v>
      </c>
      <c r="DS30" t="s">
        <v>370</v>
      </c>
      <c r="DT30" t="s">
        <v>370</v>
      </c>
      <c r="DU30" t="s">
        <v>370</v>
      </c>
      <c r="DV30" t="s">
        <v>370</v>
      </c>
      <c r="DW30" t="s">
        <v>370</v>
      </c>
      <c r="DX30" t="s">
        <v>370</v>
      </c>
      <c r="DY30" t="s">
        <v>370</v>
      </c>
      <c r="DZ30" t="s">
        <v>370</v>
      </c>
      <c r="EA30" t="s">
        <v>370</v>
      </c>
      <c r="EB30" t="s">
        <v>370</v>
      </c>
      <c r="EC30" t="s">
        <v>370</v>
      </c>
      <c r="ED30" t="s">
        <v>370</v>
      </c>
      <c r="EE30" t="s">
        <v>370</v>
      </c>
      <c r="EF30" t="s">
        <v>370</v>
      </c>
      <c r="EG30" t="s">
        <v>370</v>
      </c>
      <c r="EH30" t="s">
        <v>370</v>
      </c>
      <c r="EI30" t="s">
        <v>370</v>
      </c>
      <c r="EJ30" t="s">
        <v>370</v>
      </c>
      <c r="EK30" t="s">
        <v>370</v>
      </c>
      <c r="EL30" t="s">
        <v>370</v>
      </c>
      <c r="EM30" t="s">
        <v>370</v>
      </c>
      <c r="EN30" t="s">
        <v>370</v>
      </c>
      <c r="EO30" t="s">
        <v>370</v>
      </c>
      <c r="EP30" t="s">
        <v>370</v>
      </c>
      <c r="EQ30" t="s">
        <v>370</v>
      </c>
      <c r="ER30" t="s">
        <v>370</v>
      </c>
      <c r="ES30" t="s">
        <v>370</v>
      </c>
      <c r="ET30" t="s">
        <v>370</v>
      </c>
      <c r="EU30" t="s">
        <v>370</v>
      </c>
      <c r="EV30" t="s">
        <v>370</v>
      </c>
      <c r="EW30" t="s">
        <v>370</v>
      </c>
      <c r="EX30" t="s">
        <v>370</v>
      </c>
      <c r="EY30" t="s">
        <v>370</v>
      </c>
      <c r="EZ30" t="s">
        <v>370</v>
      </c>
      <c r="FA30" t="s">
        <v>370</v>
      </c>
      <c r="FB30" t="s">
        <v>370</v>
      </c>
      <c r="FC30" t="s">
        <v>370</v>
      </c>
      <c r="FD30" t="s">
        <v>370</v>
      </c>
      <c r="FE30" t="s">
        <v>370</v>
      </c>
      <c r="FF30" t="s">
        <v>370</v>
      </c>
      <c r="FG30" t="s">
        <v>370</v>
      </c>
      <c r="FH30" t="s">
        <v>370</v>
      </c>
      <c r="FI30" t="s">
        <v>370</v>
      </c>
      <c r="FJ30" t="s">
        <v>370</v>
      </c>
      <c r="FK30" t="s">
        <v>370</v>
      </c>
      <c r="FL30" t="s">
        <v>370</v>
      </c>
      <c r="FM30" t="s">
        <v>370</v>
      </c>
      <c r="FN30" t="s">
        <v>370</v>
      </c>
      <c r="FO30" t="s">
        <v>370</v>
      </c>
      <c r="FP30" t="s">
        <v>370</v>
      </c>
      <c r="FQ30" t="s">
        <v>370</v>
      </c>
      <c r="FR30" t="s">
        <v>370</v>
      </c>
      <c r="FS30" t="s">
        <v>370</v>
      </c>
      <c r="FT30" t="s">
        <v>370</v>
      </c>
      <c r="FU30" t="s">
        <v>370</v>
      </c>
      <c r="FV30" t="s">
        <v>370</v>
      </c>
      <c r="FW30" t="s">
        <v>370</v>
      </c>
      <c r="FX30" t="s">
        <v>370</v>
      </c>
      <c r="FY30" t="s">
        <v>370</v>
      </c>
      <c r="FZ30" t="s">
        <v>370</v>
      </c>
      <c r="GA30" t="s">
        <v>370</v>
      </c>
      <c r="GB30" t="s">
        <v>370</v>
      </c>
      <c r="GC30" t="s">
        <v>370</v>
      </c>
      <c r="GD30" t="s">
        <v>370</v>
      </c>
      <c r="GE30" t="s">
        <v>370</v>
      </c>
      <c r="GF30" t="s">
        <v>370</v>
      </c>
      <c r="GG30" t="s">
        <v>370</v>
      </c>
      <c r="GH30" t="s">
        <v>370</v>
      </c>
      <c r="GI30" t="s">
        <v>370</v>
      </c>
      <c r="GJ30" t="s">
        <v>370</v>
      </c>
      <c r="GK30" t="s">
        <v>370</v>
      </c>
      <c r="GL30" t="s">
        <v>370</v>
      </c>
      <c r="GM30" t="s">
        <v>370</v>
      </c>
      <c r="GN30" t="s">
        <v>370</v>
      </c>
      <c r="GO30" t="s">
        <v>370</v>
      </c>
      <c r="GP30" t="s">
        <v>370</v>
      </c>
      <c r="GQ30" t="s">
        <v>370</v>
      </c>
      <c r="GR30" t="s">
        <v>370</v>
      </c>
      <c r="GS30" t="s">
        <v>370</v>
      </c>
      <c r="GT30" t="s">
        <v>370</v>
      </c>
      <c r="GU30" t="s">
        <v>370</v>
      </c>
      <c r="GV30" t="s">
        <v>370</v>
      </c>
      <c r="GW30" t="s">
        <v>370</v>
      </c>
      <c r="GX30" t="s">
        <v>370</v>
      </c>
      <c r="GY30" t="s">
        <v>370</v>
      </c>
      <c r="GZ30" t="s">
        <v>370</v>
      </c>
      <c r="HA30" t="s">
        <v>370</v>
      </c>
      <c r="HB30" t="s">
        <v>370</v>
      </c>
      <c r="HC30" t="s">
        <v>370</v>
      </c>
      <c r="HD30" t="s">
        <v>370</v>
      </c>
      <c r="HE30" t="s">
        <v>370</v>
      </c>
      <c r="HF30" t="s">
        <v>370</v>
      </c>
      <c r="HG30" t="s">
        <v>370</v>
      </c>
      <c r="HH30" t="s">
        <v>370</v>
      </c>
      <c r="HI30" t="s">
        <v>370</v>
      </c>
      <c r="HJ30" t="s">
        <v>370</v>
      </c>
      <c r="HK30" t="s">
        <v>370</v>
      </c>
      <c r="HL30" t="s">
        <v>370</v>
      </c>
      <c r="HM30" t="s">
        <v>370</v>
      </c>
      <c r="HN30" t="s">
        <v>370</v>
      </c>
      <c r="HO30" t="s">
        <v>370</v>
      </c>
      <c r="HP30" t="s">
        <v>370</v>
      </c>
      <c r="HQ30" t="s">
        <v>370</v>
      </c>
      <c r="HR30" t="s">
        <v>370</v>
      </c>
      <c r="HS30" t="s">
        <v>370</v>
      </c>
      <c r="HT30" t="s">
        <v>370</v>
      </c>
      <c r="HU30" t="s">
        <v>370</v>
      </c>
      <c r="HV30" t="s">
        <v>370</v>
      </c>
      <c r="HW30" t="s">
        <v>370</v>
      </c>
      <c r="HX30" t="s">
        <v>370</v>
      </c>
      <c r="HY30" t="s">
        <v>370</v>
      </c>
      <c r="HZ30" t="s">
        <v>370</v>
      </c>
      <c r="IA30" t="s">
        <v>370</v>
      </c>
      <c r="IB30" t="s">
        <v>370</v>
      </c>
      <c r="IC30" t="s">
        <v>370</v>
      </c>
      <c r="ID30" t="s">
        <v>370</v>
      </c>
      <c r="IE30" t="s">
        <v>370</v>
      </c>
      <c r="IF30" t="s">
        <v>370</v>
      </c>
      <c r="IG30" t="s">
        <v>370</v>
      </c>
      <c r="IH30" t="s">
        <v>370</v>
      </c>
      <c r="II30" t="s">
        <v>370</v>
      </c>
      <c r="IJ30" t="s">
        <v>370</v>
      </c>
      <c r="IK30" t="s">
        <v>370</v>
      </c>
      <c r="IL30" t="s">
        <v>370</v>
      </c>
      <c r="IM30" t="s">
        <v>370</v>
      </c>
      <c r="IN30" t="s">
        <v>370</v>
      </c>
      <c r="IO30" t="s">
        <v>370</v>
      </c>
    </row>
    <row r="31" spans="1:249" x14ac:dyDescent="0.35">
      <c r="M31" s="172"/>
      <c r="X31" s="173"/>
      <c r="BV31" t="s">
        <v>379</v>
      </c>
      <c r="BW31" t="s">
        <v>371</v>
      </c>
      <c r="BX31" t="s">
        <v>371</v>
      </c>
      <c r="BY31" t="s">
        <v>371</v>
      </c>
      <c r="BZ31" t="s">
        <v>371</v>
      </c>
      <c r="CA31" t="s">
        <v>371</v>
      </c>
      <c r="CB31" t="s">
        <v>371</v>
      </c>
      <c r="CC31" t="s">
        <v>371</v>
      </c>
      <c r="CD31" t="s">
        <v>371</v>
      </c>
      <c r="CE31" t="s">
        <v>371</v>
      </c>
      <c r="CF31" t="s">
        <v>371</v>
      </c>
      <c r="CG31" t="s">
        <v>371</v>
      </c>
      <c r="CH31" t="s">
        <v>371</v>
      </c>
      <c r="CI31" t="s">
        <v>371</v>
      </c>
      <c r="CJ31" t="s">
        <v>371</v>
      </c>
      <c r="CK31" t="s">
        <v>371</v>
      </c>
      <c r="CL31" t="s">
        <v>371</v>
      </c>
      <c r="CM31" t="s">
        <v>371</v>
      </c>
      <c r="CN31" t="s">
        <v>371</v>
      </c>
      <c r="CO31" t="s">
        <v>371</v>
      </c>
      <c r="CP31" t="s">
        <v>371</v>
      </c>
      <c r="CQ31" t="s">
        <v>371</v>
      </c>
      <c r="CR31" t="s">
        <v>371</v>
      </c>
      <c r="CS31" t="s">
        <v>371</v>
      </c>
      <c r="CT31" t="s">
        <v>371</v>
      </c>
      <c r="CU31" t="s">
        <v>371</v>
      </c>
      <c r="CV31" t="s">
        <v>371</v>
      </c>
      <c r="CW31" t="s">
        <v>371</v>
      </c>
      <c r="CX31" t="s">
        <v>371</v>
      </c>
      <c r="CY31" t="s">
        <v>371</v>
      </c>
      <c r="CZ31" t="s">
        <v>371</v>
      </c>
      <c r="DA31" t="s">
        <v>371</v>
      </c>
      <c r="DB31" t="s">
        <v>371</v>
      </c>
      <c r="DC31" t="s">
        <v>371</v>
      </c>
      <c r="DD31" t="s">
        <v>371</v>
      </c>
      <c r="DE31" t="s">
        <v>371</v>
      </c>
      <c r="DF31" t="s">
        <v>371</v>
      </c>
      <c r="DG31" t="s">
        <v>371</v>
      </c>
      <c r="DH31" t="s">
        <v>371</v>
      </c>
      <c r="DI31" t="s">
        <v>371</v>
      </c>
      <c r="DJ31" t="s">
        <v>371</v>
      </c>
      <c r="DK31" t="s">
        <v>371</v>
      </c>
      <c r="DL31" t="s">
        <v>371</v>
      </c>
      <c r="DM31" t="s">
        <v>371</v>
      </c>
      <c r="DN31" t="s">
        <v>371</v>
      </c>
      <c r="DO31" t="s">
        <v>371</v>
      </c>
      <c r="DP31" t="s">
        <v>371</v>
      </c>
      <c r="DQ31" t="s">
        <v>371</v>
      </c>
      <c r="DR31" t="s">
        <v>371</v>
      </c>
      <c r="DS31" t="s">
        <v>371</v>
      </c>
      <c r="DT31" t="s">
        <v>371</v>
      </c>
      <c r="DU31" t="s">
        <v>371</v>
      </c>
      <c r="DV31" t="s">
        <v>371</v>
      </c>
      <c r="DW31" t="s">
        <v>371</v>
      </c>
      <c r="DX31" t="s">
        <v>371</v>
      </c>
      <c r="DY31" t="s">
        <v>371</v>
      </c>
      <c r="DZ31" t="s">
        <v>371</v>
      </c>
      <c r="EA31" t="s">
        <v>371</v>
      </c>
      <c r="EB31" t="s">
        <v>371</v>
      </c>
      <c r="EC31" t="s">
        <v>371</v>
      </c>
      <c r="ED31" t="s">
        <v>371</v>
      </c>
      <c r="EE31" t="s">
        <v>371</v>
      </c>
      <c r="EF31" t="s">
        <v>371</v>
      </c>
      <c r="EG31" t="s">
        <v>371</v>
      </c>
      <c r="EH31" t="s">
        <v>371</v>
      </c>
      <c r="EI31" t="s">
        <v>371</v>
      </c>
      <c r="EJ31" t="s">
        <v>371</v>
      </c>
      <c r="EK31" t="s">
        <v>371</v>
      </c>
      <c r="EL31" t="s">
        <v>371</v>
      </c>
      <c r="EM31" t="s">
        <v>371</v>
      </c>
      <c r="EN31" t="s">
        <v>371</v>
      </c>
      <c r="EO31" t="s">
        <v>371</v>
      </c>
      <c r="EP31" t="s">
        <v>371</v>
      </c>
      <c r="EQ31" t="s">
        <v>371</v>
      </c>
      <c r="ER31" t="s">
        <v>371</v>
      </c>
      <c r="ES31" t="s">
        <v>371</v>
      </c>
      <c r="ET31" t="s">
        <v>371</v>
      </c>
      <c r="EU31" t="s">
        <v>371</v>
      </c>
      <c r="EV31" t="s">
        <v>371</v>
      </c>
      <c r="EW31" t="s">
        <v>371</v>
      </c>
      <c r="EX31" t="s">
        <v>371</v>
      </c>
      <c r="EY31" t="s">
        <v>371</v>
      </c>
      <c r="EZ31" t="s">
        <v>371</v>
      </c>
      <c r="FA31" t="s">
        <v>371</v>
      </c>
      <c r="FB31" t="s">
        <v>371</v>
      </c>
      <c r="FC31" t="s">
        <v>371</v>
      </c>
      <c r="FD31" t="s">
        <v>371</v>
      </c>
      <c r="FE31" t="s">
        <v>371</v>
      </c>
      <c r="FF31" t="s">
        <v>371</v>
      </c>
      <c r="FG31" t="s">
        <v>371</v>
      </c>
      <c r="FH31" t="s">
        <v>371</v>
      </c>
      <c r="FI31" t="s">
        <v>371</v>
      </c>
      <c r="FJ31" t="s">
        <v>371</v>
      </c>
      <c r="FK31" t="s">
        <v>371</v>
      </c>
      <c r="FL31" t="s">
        <v>371</v>
      </c>
      <c r="FM31" t="s">
        <v>371</v>
      </c>
      <c r="FN31" t="s">
        <v>371</v>
      </c>
      <c r="FO31" t="s">
        <v>371</v>
      </c>
      <c r="FP31" t="s">
        <v>371</v>
      </c>
      <c r="FQ31" t="s">
        <v>371</v>
      </c>
      <c r="FR31" t="s">
        <v>371</v>
      </c>
      <c r="FS31" t="s">
        <v>371</v>
      </c>
      <c r="FT31" t="s">
        <v>371</v>
      </c>
      <c r="FU31" t="s">
        <v>371</v>
      </c>
      <c r="FV31" t="s">
        <v>371</v>
      </c>
      <c r="FW31" t="s">
        <v>371</v>
      </c>
      <c r="FX31" t="s">
        <v>371</v>
      </c>
      <c r="FY31" t="s">
        <v>371</v>
      </c>
      <c r="FZ31" t="s">
        <v>371</v>
      </c>
      <c r="GA31" t="s">
        <v>371</v>
      </c>
      <c r="GB31" t="s">
        <v>371</v>
      </c>
      <c r="GC31" t="s">
        <v>371</v>
      </c>
      <c r="GD31" t="s">
        <v>371</v>
      </c>
      <c r="GE31" t="s">
        <v>371</v>
      </c>
      <c r="GF31" t="s">
        <v>371</v>
      </c>
      <c r="GG31" t="s">
        <v>371</v>
      </c>
      <c r="GH31" t="s">
        <v>371</v>
      </c>
      <c r="GI31" t="s">
        <v>371</v>
      </c>
      <c r="GJ31" t="s">
        <v>371</v>
      </c>
      <c r="GK31" t="s">
        <v>371</v>
      </c>
      <c r="GL31" t="s">
        <v>371</v>
      </c>
      <c r="GM31" t="s">
        <v>371</v>
      </c>
      <c r="GN31" t="s">
        <v>371</v>
      </c>
      <c r="GO31" t="s">
        <v>371</v>
      </c>
      <c r="GP31" t="s">
        <v>371</v>
      </c>
      <c r="GQ31" t="s">
        <v>371</v>
      </c>
      <c r="GR31" t="s">
        <v>371</v>
      </c>
      <c r="GS31" t="s">
        <v>371</v>
      </c>
      <c r="GT31" t="s">
        <v>371</v>
      </c>
      <c r="GU31" t="s">
        <v>371</v>
      </c>
      <c r="GV31" t="s">
        <v>371</v>
      </c>
      <c r="GW31" t="s">
        <v>371</v>
      </c>
      <c r="GX31" t="s">
        <v>371</v>
      </c>
      <c r="GY31" t="s">
        <v>371</v>
      </c>
      <c r="GZ31" t="s">
        <v>371</v>
      </c>
      <c r="HA31" t="s">
        <v>371</v>
      </c>
      <c r="HB31" t="s">
        <v>371</v>
      </c>
      <c r="HC31" t="s">
        <v>371</v>
      </c>
      <c r="HD31" t="s">
        <v>371</v>
      </c>
      <c r="HE31" t="s">
        <v>371</v>
      </c>
      <c r="HF31" t="s">
        <v>371</v>
      </c>
      <c r="HG31" t="s">
        <v>371</v>
      </c>
      <c r="HH31" t="s">
        <v>371</v>
      </c>
      <c r="HI31" t="s">
        <v>371</v>
      </c>
      <c r="HJ31" t="s">
        <v>371</v>
      </c>
      <c r="HK31" t="s">
        <v>371</v>
      </c>
      <c r="HL31" t="s">
        <v>371</v>
      </c>
      <c r="HM31" t="s">
        <v>371</v>
      </c>
      <c r="HN31" t="s">
        <v>371</v>
      </c>
      <c r="HO31" t="s">
        <v>371</v>
      </c>
      <c r="HP31" t="s">
        <v>371</v>
      </c>
      <c r="HQ31" t="s">
        <v>371</v>
      </c>
      <c r="HR31" t="s">
        <v>371</v>
      </c>
      <c r="HS31" t="s">
        <v>371</v>
      </c>
      <c r="HT31" t="s">
        <v>371</v>
      </c>
      <c r="HU31" t="s">
        <v>371</v>
      </c>
      <c r="HV31" t="s">
        <v>371</v>
      </c>
      <c r="HW31" t="s">
        <v>371</v>
      </c>
      <c r="HX31" t="s">
        <v>371</v>
      </c>
      <c r="HY31" t="s">
        <v>371</v>
      </c>
      <c r="HZ31" t="s">
        <v>371</v>
      </c>
      <c r="IA31" t="s">
        <v>371</v>
      </c>
      <c r="IB31" t="s">
        <v>371</v>
      </c>
      <c r="IC31" t="s">
        <v>371</v>
      </c>
      <c r="ID31" t="s">
        <v>371</v>
      </c>
      <c r="IE31" t="s">
        <v>371</v>
      </c>
      <c r="IF31" t="s">
        <v>371</v>
      </c>
      <c r="IG31" t="s">
        <v>371</v>
      </c>
      <c r="IH31" t="s">
        <v>371</v>
      </c>
      <c r="II31" t="s">
        <v>371</v>
      </c>
      <c r="IJ31" t="s">
        <v>371</v>
      </c>
      <c r="IK31" t="s">
        <v>371</v>
      </c>
      <c r="IL31" t="s">
        <v>371</v>
      </c>
      <c r="IM31" t="s">
        <v>371</v>
      </c>
      <c r="IN31" t="s">
        <v>371</v>
      </c>
      <c r="IO31" t="s">
        <v>371</v>
      </c>
    </row>
    <row r="32" spans="1:249" x14ac:dyDescent="0.35">
      <c r="M32" s="172"/>
      <c r="X32" s="173"/>
      <c r="BV32" t="s">
        <v>380</v>
      </c>
      <c r="BW32" t="s">
        <v>372</v>
      </c>
      <c r="BX32" t="s">
        <v>372</v>
      </c>
      <c r="BY32" t="s">
        <v>372</v>
      </c>
      <c r="BZ32" t="s">
        <v>372</v>
      </c>
      <c r="CA32" t="s">
        <v>372</v>
      </c>
      <c r="CB32" t="s">
        <v>372</v>
      </c>
      <c r="CC32" t="s">
        <v>372</v>
      </c>
      <c r="CD32" t="s">
        <v>372</v>
      </c>
      <c r="CE32" t="s">
        <v>372</v>
      </c>
      <c r="CF32" t="s">
        <v>372</v>
      </c>
      <c r="CG32" t="s">
        <v>372</v>
      </c>
      <c r="CH32" t="s">
        <v>372</v>
      </c>
      <c r="CI32" t="s">
        <v>372</v>
      </c>
      <c r="CJ32" t="s">
        <v>372</v>
      </c>
      <c r="CK32" t="s">
        <v>372</v>
      </c>
      <c r="CL32" t="s">
        <v>372</v>
      </c>
      <c r="CM32" t="s">
        <v>372</v>
      </c>
      <c r="CN32" t="s">
        <v>372</v>
      </c>
      <c r="CO32" t="s">
        <v>372</v>
      </c>
      <c r="CP32" t="s">
        <v>372</v>
      </c>
      <c r="CQ32" t="s">
        <v>372</v>
      </c>
      <c r="CR32" t="s">
        <v>372</v>
      </c>
      <c r="CS32" t="s">
        <v>372</v>
      </c>
      <c r="CT32" t="s">
        <v>372</v>
      </c>
      <c r="CU32" t="s">
        <v>372</v>
      </c>
      <c r="CV32" t="s">
        <v>372</v>
      </c>
      <c r="CW32" t="s">
        <v>372</v>
      </c>
      <c r="CX32" t="s">
        <v>372</v>
      </c>
      <c r="CY32" t="s">
        <v>372</v>
      </c>
      <c r="CZ32" t="s">
        <v>372</v>
      </c>
      <c r="DA32" t="s">
        <v>372</v>
      </c>
      <c r="DB32" t="s">
        <v>372</v>
      </c>
      <c r="DC32" t="s">
        <v>372</v>
      </c>
      <c r="DD32" t="s">
        <v>372</v>
      </c>
      <c r="DE32" t="s">
        <v>372</v>
      </c>
      <c r="DF32" t="s">
        <v>372</v>
      </c>
      <c r="DG32" t="s">
        <v>372</v>
      </c>
      <c r="DH32" t="s">
        <v>372</v>
      </c>
      <c r="DI32" t="s">
        <v>372</v>
      </c>
      <c r="DJ32" t="s">
        <v>372</v>
      </c>
      <c r="DK32" t="s">
        <v>372</v>
      </c>
      <c r="DL32" t="s">
        <v>372</v>
      </c>
      <c r="DM32" t="s">
        <v>372</v>
      </c>
      <c r="DN32" t="s">
        <v>372</v>
      </c>
      <c r="DO32" t="s">
        <v>372</v>
      </c>
      <c r="DP32" t="s">
        <v>372</v>
      </c>
      <c r="DQ32" t="s">
        <v>372</v>
      </c>
      <c r="DR32" t="s">
        <v>372</v>
      </c>
      <c r="DS32" t="s">
        <v>372</v>
      </c>
      <c r="DT32" t="s">
        <v>372</v>
      </c>
      <c r="DU32" t="s">
        <v>372</v>
      </c>
      <c r="DV32" t="s">
        <v>372</v>
      </c>
      <c r="DW32" t="s">
        <v>372</v>
      </c>
      <c r="DX32" t="s">
        <v>372</v>
      </c>
      <c r="DY32" t="s">
        <v>372</v>
      </c>
      <c r="DZ32" t="s">
        <v>372</v>
      </c>
      <c r="EA32" t="s">
        <v>372</v>
      </c>
      <c r="EB32" t="s">
        <v>372</v>
      </c>
      <c r="EC32" t="s">
        <v>372</v>
      </c>
      <c r="ED32" t="s">
        <v>372</v>
      </c>
      <c r="EE32" t="s">
        <v>372</v>
      </c>
      <c r="EF32" t="s">
        <v>372</v>
      </c>
      <c r="EG32" t="s">
        <v>372</v>
      </c>
      <c r="EH32" t="s">
        <v>372</v>
      </c>
      <c r="EI32" t="s">
        <v>372</v>
      </c>
      <c r="EJ32" t="s">
        <v>372</v>
      </c>
      <c r="EK32" t="s">
        <v>372</v>
      </c>
      <c r="EL32" t="s">
        <v>372</v>
      </c>
      <c r="EM32" t="s">
        <v>372</v>
      </c>
      <c r="EN32" t="s">
        <v>372</v>
      </c>
      <c r="EO32" t="s">
        <v>372</v>
      </c>
      <c r="EP32" t="s">
        <v>372</v>
      </c>
      <c r="EQ32" t="s">
        <v>372</v>
      </c>
      <c r="ER32" t="s">
        <v>372</v>
      </c>
      <c r="ES32" t="s">
        <v>372</v>
      </c>
      <c r="ET32" t="s">
        <v>372</v>
      </c>
      <c r="EU32" t="s">
        <v>372</v>
      </c>
      <c r="EV32" t="s">
        <v>372</v>
      </c>
      <c r="EW32" t="s">
        <v>372</v>
      </c>
      <c r="EX32" t="s">
        <v>372</v>
      </c>
      <c r="EY32" t="s">
        <v>372</v>
      </c>
      <c r="EZ32" t="s">
        <v>372</v>
      </c>
      <c r="FA32" t="s">
        <v>372</v>
      </c>
      <c r="FB32" t="s">
        <v>372</v>
      </c>
      <c r="FC32" t="s">
        <v>372</v>
      </c>
      <c r="FD32" t="s">
        <v>372</v>
      </c>
      <c r="FE32" t="s">
        <v>372</v>
      </c>
      <c r="FF32" t="s">
        <v>372</v>
      </c>
      <c r="FG32" t="s">
        <v>372</v>
      </c>
      <c r="FH32" t="s">
        <v>372</v>
      </c>
      <c r="FI32" t="s">
        <v>372</v>
      </c>
      <c r="FJ32" t="s">
        <v>372</v>
      </c>
      <c r="FK32" t="s">
        <v>372</v>
      </c>
      <c r="FL32" t="s">
        <v>372</v>
      </c>
      <c r="FM32" t="s">
        <v>372</v>
      </c>
      <c r="FN32" t="s">
        <v>372</v>
      </c>
      <c r="FO32" t="s">
        <v>372</v>
      </c>
      <c r="FP32" t="s">
        <v>372</v>
      </c>
      <c r="FQ32" t="s">
        <v>372</v>
      </c>
      <c r="FR32" t="s">
        <v>372</v>
      </c>
      <c r="FS32" t="s">
        <v>372</v>
      </c>
      <c r="FT32" t="s">
        <v>372</v>
      </c>
      <c r="FU32" t="s">
        <v>372</v>
      </c>
      <c r="FV32" t="s">
        <v>372</v>
      </c>
      <c r="FW32" t="s">
        <v>372</v>
      </c>
      <c r="FX32" t="s">
        <v>372</v>
      </c>
      <c r="FY32" t="s">
        <v>372</v>
      </c>
      <c r="FZ32" t="s">
        <v>372</v>
      </c>
      <c r="GA32" t="s">
        <v>372</v>
      </c>
      <c r="GB32" t="s">
        <v>372</v>
      </c>
      <c r="GC32" t="s">
        <v>372</v>
      </c>
      <c r="GD32" t="s">
        <v>372</v>
      </c>
      <c r="GE32" t="s">
        <v>372</v>
      </c>
      <c r="GF32" t="s">
        <v>372</v>
      </c>
      <c r="GG32" t="s">
        <v>372</v>
      </c>
      <c r="GH32" t="s">
        <v>372</v>
      </c>
      <c r="GI32" t="s">
        <v>372</v>
      </c>
      <c r="GJ32" t="s">
        <v>372</v>
      </c>
      <c r="GK32" t="s">
        <v>372</v>
      </c>
      <c r="GL32" t="s">
        <v>372</v>
      </c>
      <c r="GM32" t="s">
        <v>372</v>
      </c>
      <c r="GN32" t="s">
        <v>372</v>
      </c>
      <c r="GO32" t="s">
        <v>372</v>
      </c>
      <c r="GP32" t="s">
        <v>372</v>
      </c>
      <c r="GQ32" t="s">
        <v>372</v>
      </c>
      <c r="GR32" t="s">
        <v>372</v>
      </c>
      <c r="GS32" t="s">
        <v>372</v>
      </c>
      <c r="GT32" t="s">
        <v>372</v>
      </c>
      <c r="GU32" t="s">
        <v>372</v>
      </c>
      <c r="GV32" t="s">
        <v>372</v>
      </c>
      <c r="GW32" t="s">
        <v>372</v>
      </c>
      <c r="GX32" t="s">
        <v>372</v>
      </c>
      <c r="GY32" t="s">
        <v>372</v>
      </c>
      <c r="GZ32" t="s">
        <v>372</v>
      </c>
      <c r="HA32" t="s">
        <v>372</v>
      </c>
      <c r="HB32" t="s">
        <v>372</v>
      </c>
      <c r="HC32" t="s">
        <v>372</v>
      </c>
      <c r="HD32" t="s">
        <v>372</v>
      </c>
      <c r="HE32" t="s">
        <v>372</v>
      </c>
      <c r="HF32" t="s">
        <v>372</v>
      </c>
      <c r="HG32" t="s">
        <v>372</v>
      </c>
      <c r="HH32" t="s">
        <v>372</v>
      </c>
      <c r="HI32" t="s">
        <v>372</v>
      </c>
      <c r="HJ32" t="s">
        <v>372</v>
      </c>
      <c r="HK32" t="s">
        <v>372</v>
      </c>
      <c r="HL32" t="s">
        <v>372</v>
      </c>
      <c r="HM32" t="s">
        <v>372</v>
      </c>
      <c r="HN32" t="s">
        <v>372</v>
      </c>
      <c r="HO32" t="s">
        <v>372</v>
      </c>
      <c r="HP32" t="s">
        <v>372</v>
      </c>
      <c r="HQ32" t="s">
        <v>372</v>
      </c>
      <c r="HR32" t="s">
        <v>372</v>
      </c>
      <c r="HS32" t="s">
        <v>372</v>
      </c>
      <c r="HT32" t="s">
        <v>372</v>
      </c>
      <c r="HU32" t="s">
        <v>372</v>
      </c>
      <c r="HV32" t="s">
        <v>372</v>
      </c>
      <c r="HW32" t="s">
        <v>372</v>
      </c>
      <c r="HX32" t="s">
        <v>372</v>
      </c>
      <c r="HY32" t="s">
        <v>372</v>
      </c>
      <c r="HZ32" t="s">
        <v>372</v>
      </c>
      <c r="IA32" t="s">
        <v>372</v>
      </c>
      <c r="IB32" t="s">
        <v>372</v>
      </c>
      <c r="IC32" t="s">
        <v>372</v>
      </c>
      <c r="ID32" t="s">
        <v>372</v>
      </c>
      <c r="IE32" t="s">
        <v>372</v>
      </c>
      <c r="IF32" t="s">
        <v>372</v>
      </c>
      <c r="IG32" t="s">
        <v>372</v>
      </c>
      <c r="IH32" t="s">
        <v>372</v>
      </c>
      <c r="II32" t="s">
        <v>372</v>
      </c>
      <c r="IJ32" t="s">
        <v>372</v>
      </c>
      <c r="IK32" t="s">
        <v>372</v>
      </c>
      <c r="IL32" t="s">
        <v>372</v>
      </c>
      <c r="IM32" t="s">
        <v>372</v>
      </c>
      <c r="IN32" t="s">
        <v>372</v>
      </c>
      <c r="IO32" t="s">
        <v>372</v>
      </c>
    </row>
    <row r="33" spans="13:249" x14ac:dyDescent="0.35">
      <c r="M33" s="172"/>
      <c r="X33" s="173"/>
      <c r="BV33" t="s">
        <v>381</v>
      </c>
      <c r="BW33" t="s">
        <v>373</v>
      </c>
      <c r="BX33" t="s">
        <v>373</v>
      </c>
      <c r="BY33" t="s">
        <v>373</v>
      </c>
      <c r="BZ33" t="s">
        <v>373</v>
      </c>
      <c r="CA33" t="s">
        <v>373</v>
      </c>
      <c r="CB33" t="s">
        <v>373</v>
      </c>
      <c r="CC33" t="s">
        <v>373</v>
      </c>
      <c r="CD33" t="s">
        <v>373</v>
      </c>
      <c r="CE33" t="s">
        <v>373</v>
      </c>
      <c r="CF33" t="s">
        <v>373</v>
      </c>
      <c r="CG33" t="s">
        <v>373</v>
      </c>
      <c r="CH33" t="s">
        <v>373</v>
      </c>
      <c r="CI33" t="s">
        <v>373</v>
      </c>
      <c r="CJ33" t="s">
        <v>373</v>
      </c>
      <c r="CK33" t="s">
        <v>373</v>
      </c>
      <c r="CL33" t="s">
        <v>373</v>
      </c>
      <c r="CM33" t="s">
        <v>373</v>
      </c>
      <c r="CN33" t="s">
        <v>373</v>
      </c>
      <c r="CO33" t="s">
        <v>373</v>
      </c>
      <c r="CP33" t="s">
        <v>373</v>
      </c>
      <c r="CQ33" t="s">
        <v>373</v>
      </c>
      <c r="CR33" t="s">
        <v>373</v>
      </c>
      <c r="CS33" t="s">
        <v>373</v>
      </c>
      <c r="CT33" t="s">
        <v>373</v>
      </c>
      <c r="CU33" t="s">
        <v>373</v>
      </c>
      <c r="CV33" t="s">
        <v>373</v>
      </c>
      <c r="CW33" t="s">
        <v>373</v>
      </c>
      <c r="CX33" t="s">
        <v>373</v>
      </c>
      <c r="CY33" t="s">
        <v>373</v>
      </c>
      <c r="CZ33" t="s">
        <v>373</v>
      </c>
      <c r="DA33" t="s">
        <v>373</v>
      </c>
      <c r="DB33" t="s">
        <v>373</v>
      </c>
      <c r="DC33" t="s">
        <v>373</v>
      </c>
      <c r="DD33" t="s">
        <v>373</v>
      </c>
      <c r="DE33" t="s">
        <v>373</v>
      </c>
      <c r="DF33" t="s">
        <v>373</v>
      </c>
      <c r="DG33" t="s">
        <v>373</v>
      </c>
      <c r="DH33" t="s">
        <v>373</v>
      </c>
      <c r="DI33" t="s">
        <v>373</v>
      </c>
      <c r="DJ33" t="s">
        <v>373</v>
      </c>
      <c r="DK33" t="s">
        <v>373</v>
      </c>
      <c r="DL33" t="s">
        <v>373</v>
      </c>
      <c r="DM33" t="s">
        <v>373</v>
      </c>
      <c r="DN33" t="s">
        <v>373</v>
      </c>
      <c r="DO33" t="s">
        <v>373</v>
      </c>
      <c r="DP33" t="s">
        <v>373</v>
      </c>
      <c r="DQ33" t="s">
        <v>373</v>
      </c>
      <c r="DR33" t="s">
        <v>373</v>
      </c>
      <c r="DS33" t="s">
        <v>373</v>
      </c>
      <c r="DT33" t="s">
        <v>373</v>
      </c>
      <c r="DU33" t="s">
        <v>373</v>
      </c>
      <c r="DV33" t="s">
        <v>373</v>
      </c>
      <c r="DW33" t="s">
        <v>373</v>
      </c>
      <c r="DX33" t="s">
        <v>373</v>
      </c>
      <c r="DY33" t="s">
        <v>373</v>
      </c>
      <c r="DZ33" t="s">
        <v>373</v>
      </c>
      <c r="EA33" t="s">
        <v>373</v>
      </c>
      <c r="EB33" t="s">
        <v>373</v>
      </c>
      <c r="EC33" t="s">
        <v>373</v>
      </c>
      <c r="ED33" t="s">
        <v>373</v>
      </c>
      <c r="EE33" t="s">
        <v>373</v>
      </c>
      <c r="EF33" t="s">
        <v>373</v>
      </c>
      <c r="EG33" t="s">
        <v>373</v>
      </c>
      <c r="EH33" t="s">
        <v>373</v>
      </c>
      <c r="EI33" t="s">
        <v>373</v>
      </c>
      <c r="EJ33" t="s">
        <v>373</v>
      </c>
      <c r="EK33" t="s">
        <v>373</v>
      </c>
      <c r="EL33" t="s">
        <v>373</v>
      </c>
      <c r="EM33" t="s">
        <v>373</v>
      </c>
      <c r="EN33" t="s">
        <v>373</v>
      </c>
      <c r="EO33" t="s">
        <v>373</v>
      </c>
      <c r="EP33" t="s">
        <v>373</v>
      </c>
      <c r="EQ33" t="s">
        <v>373</v>
      </c>
      <c r="ER33" t="s">
        <v>373</v>
      </c>
      <c r="ES33" t="s">
        <v>373</v>
      </c>
      <c r="ET33" t="s">
        <v>373</v>
      </c>
      <c r="EU33" t="s">
        <v>373</v>
      </c>
      <c r="EV33" t="s">
        <v>373</v>
      </c>
      <c r="EW33" t="s">
        <v>373</v>
      </c>
      <c r="EX33" t="s">
        <v>373</v>
      </c>
      <c r="EY33" t="s">
        <v>373</v>
      </c>
      <c r="EZ33" t="s">
        <v>373</v>
      </c>
      <c r="FA33" t="s">
        <v>373</v>
      </c>
      <c r="FB33" t="s">
        <v>373</v>
      </c>
      <c r="FC33" t="s">
        <v>373</v>
      </c>
      <c r="FD33" t="s">
        <v>373</v>
      </c>
      <c r="FE33" t="s">
        <v>373</v>
      </c>
      <c r="FF33" t="s">
        <v>373</v>
      </c>
      <c r="FG33" t="s">
        <v>373</v>
      </c>
      <c r="FH33" t="s">
        <v>373</v>
      </c>
      <c r="FI33" t="s">
        <v>373</v>
      </c>
      <c r="FJ33" t="s">
        <v>373</v>
      </c>
      <c r="FK33" t="s">
        <v>373</v>
      </c>
      <c r="FL33" t="s">
        <v>373</v>
      </c>
      <c r="FM33" t="s">
        <v>373</v>
      </c>
      <c r="FN33" t="s">
        <v>373</v>
      </c>
      <c r="FO33" t="s">
        <v>373</v>
      </c>
      <c r="FP33" t="s">
        <v>373</v>
      </c>
      <c r="FQ33" t="s">
        <v>373</v>
      </c>
      <c r="FR33" t="s">
        <v>373</v>
      </c>
      <c r="FS33" t="s">
        <v>373</v>
      </c>
      <c r="FT33" t="s">
        <v>373</v>
      </c>
      <c r="FU33" t="s">
        <v>373</v>
      </c>
      <c r="FV33" t="s">
        <v>373</v>
      </c>
      <c r="FW33" t="s">
        <v>373</v>
      </c>
      <c r="FX33" t="s">
        <v>373</v>
      </c>
      <c r="FY33" t="s">
        <v>373</v>
      </c>
      <c r="FZ33" t="s">
        <v>373</v>
      </c>
      <c r="GA33" t="s">
        <v>373</v>
      </c>
      <c r="GB33" t="s">
        <v>373</v>
      </c>
      <c r="GC33" t="s">
        <v>373</v>
      </c>
      <c r="GD33" t="s">
        <v>373</v>
      </c>
      <c r="GE33" t="s">
        <v>373</v>
      </c>
      <c r="GF33" t="s">
        <v>373</v>
      </c>
      <c r="GG33" t="s">
        <v>373</v>
      </c>
      <c r="GH33" t="s">
        <v>373</v>
      </c>
      <c r="GI33" t="s">
        <v>373</v>
      </c>
      <c r="GJ33" t="s">
        <v>373</v>
      </c>
      <c r="GK33" t="s">
        <v>373</v>
      </c>
      <c r="GL33" t="s">
        <v>373</v>
      </c>
      <c r="GM33" t="s">
        <v>373</v>
      </c>
      <c r="GN33" t="s">
        <v>373</v>
      </c>
      <c r="GO33" t="s">
        <v>373</v>
      </c>
      <c r="GP33" t="s">
        <v>373</v>
      </c>
      <c r="GQ33" t="s">
        <v>373</v>
      </c>
      <c r="GR33" t="s">
        <v>373</v>
      </c>
      <c r="GS33" t="s">
        <v>373</v>
      </c>
      <c r="GT33" t="s">
        <v>373</v>
      </c>
      <c r="GU33" t="s">
        <v>373</v>
      </c>
      <c r="GV33" t="s">
        <v>373</v>
      </c>
      <c r="GW33" t="s">
        <v>373</v>
      </c>
      <c r="GX33" t="s">
        <v>373</v>
      </c>
      <c r="GY33" t="s">
        <v>373</v>
      </c>
      <c r="GZ33" t="s">
        <v>373</v>
      </c>
      <c r="HA33" t="s">
        <v>373</v>
      </c>
      <c r="HB33" t="s">
        <v>373</v>
      </c>
      <c r="HC33" t="s">
        <v>373</v>
      </c>
      <c r="HD33" t="s">
        <v>373</v>
      </c>
      <c r="HE33" t="s">
        <v>373</v>
      </c>
      <c r="HF33" t="s">
        <v>373</v>
      </c>
      <c r="HG33" t="s">
        <v>373</v>
      </c>
      <c r="HH33" t="s">
        <v>373</v>
      </c>
      <c r="HI33" t="s">
        <v>373</v>
      </c>
      <c r="HJ33" t="s">
        <v>373</v>
      </c>
      <c r="HK33" t="s">
        <v>373</v>
      </c>
      <c r="HL33" t="s">
        <v>373</v>
      </c>
      <c r="HM33" t="s">
        <v>373</v>
      </c>
      <c r="HN33" t="s">
        <v>373</v>
      </c>
      <c r="HO33" t="s">
        <v>373</v>
      </c>
      <c r="HP33" t="s">
        <v>373</v>
      </c>
      <c r="HQ33" t="s">
        <v>373</v>
      </c>
      <c r="HR33" t="s">
        <v>373</v>
      </c>
      <c r="HS33" t="s">
        <v>373</v>
      </c>
      <c r="HT33" t="s">
        <v>373</v>
      </c>
      <c r="HU33" t="s">
        <v>373</v>
      </c>
      <c r="HV33" t="s">
        <v>373</v>
      </c>
      <c r="HW33" t="s">
        <v>373</v>
      </c>
      <c r="HX33" t="s">
        <v>373</v>
      </c>
      <c r="HY33" t="s">
        <v>373</v>
      </c>
      <c r="HZ33" t="s">
        <v>373</v>
      </c>
      <c r="IA33" t="s">
        <v>373</v>
      </c>
      <c r="IB33" t="s">
        <v>373</v>
      </c>
      <c r="IC33" t="s">
        <v>373</v>
      </c>
      <c r="ID33" t="s">
        <v>373</v>
      </c>
      <c r="IE33" t="s">
        <v>373</v>
      </c>
      <c r="IF33" t="s">
        <v>373</v>
      </c>
      <c r="IG33" t="s">
        <v>373</v>
      </c>
      <c r="IH33" t="s">
        <v>373</v>
      </c>
      <c r="II33" t="s">
        <v>373</v>
      </c>
      <c r="IJ33" t="s">
        <v>373</v>
      </c>
      <c r="IK33" t="s">
        <v>373</v>
      </c>
      <c r="IL33" t="s">
        <v>373</v>
      </c>
      <c r="IM33" t="s">
        <v>373</v>
      </c>
      <c r="IN33" t="s">
        <v>373</v>
      </c>
      <c r="IO33" t="s">
        <v>373</v>
      </c>
    </row>
    <row r="34" spans="13:249" x14ac:dyDescent="0.35">
      <c r="M34" s="172"/>
      <c r="X34" s="173"/>
      <c r="BW34" t="s">
        <v>374</v>
      </c>
      <c r="BX34" t="s">
        <v>374</v>
      </c>
      <c r="BY34" t="s">
        <v>374</v>
      </c>
      <c r="BZ34" t="s">
        <v>374</v>
      </c>
      <c r="CA34" t="s">
        <v>374</v>
      </c>
      <c r="CB34" t="s">
        <v>374</v>
      </c>
      <c r="CC34" t="s">
        <v>374</v>
      </c>
      <c r="CD34" t="s">
        <v>374</v>
      </c>
      <c r="CE34" t="s">
        <v>374</v>
      </c>
      <c r="CF34" t="s">
        <v>374</v>
      </c>
      <c r="CG34" t="s">
        <v>374</v>
      </c>
      <c r="CH34" t="s">
        <v>374</v>
      </c>
      <c r="CI34" t="s">
        <v>374</v>
      </c>
      <c r="CJ34" t="s">
        <v>374</v>
      </c>
      <c r="CK34" t="s">
        <v>374</v>
      </c>
      <c r="CL34" t="s">
        <v>374</v>
      </c>
      <c r="CM34" t="s">
        <v>374</v>
      </c>
      <c r="CN34" t="s">
        <v>374</v>
      </c>
      <c r="CO34" t="s">
        <v>374</v>
      </c>
      <c r="CP34" t="s">
        <v>374</v>
      </c>
      <c r="CQ34" t="s">
        <v>374</v>
      </c>
      <c r="CR34" t="s">
        <v>374</v>
      </c>
      <c r="CS34" t="s">
        <v>374</v>
      </c>
      <c r="CT34" t="s">
        <v>374</v>
      </c>
      <c r="CU34" t="s">
        <v>374</v>
      </c>
      <c r="CV34" t="s">
        <v>374</v>
      </c>
      <c r="CW34" t="s">
        <v>374</v>
      </c>
      <c r="CX34" t="s">
        <v>374</v>
      </c>
      <c r="CY34" t="s">
        <v>374</v>
      </c>
      <c r="CZ34" t="s">
        <v>374</v>
      </c>
      <c r="DA34" t="s">
        <v>374</v>
      </c>
      <c r="DB34" t="s">
        <v>374</v>
      </c>
      <c r="DC34" t="s">
        <v>374</v>
      </c>
      <c r="DD34" t="s">
        <v>374</v>
      </c>
      <c r="DE34" t="s">
        <v>374</v>
      </c>
      <c r="DF34" t="s">
        <v>374</v>
      </c>
      <c r="DG34" t="s">
        <v>374</v>
      </c>
      <c r="DH34" t="s">
        <v>374</v>
      </c>
      <c r="DI34" t="s">
        <v>374</v>
      </c>
      <c r="DJ34" t="s">
        <v>374</v>
      </c>
      <c r="DK34" t="s">
        <v>374</v>
      </c>
      <c r="DL34" t="s">
        <v>374</v>
      </c>
      <c r="DM34" t="s">
        <v>374</v>
      </c>
      <c r="DN34" t="s">
        <v>374</v>
      </c>
      <c r="DO34" t="s">
        <v>374</v>
      </c>
      <c r="DP34" t="s">
        <v>374</v>
      </c>
      <c r="DQ34" t="s">
        <v>374</v>
      </c>
      <c r="DR34" t="s">
        <v>374</v>
      </c>
      <c r="DS34" t="s">
        <v>374</v>
      </c>
      <c r="DT34" t="s">
        <v>374</v>
      </c>
      <c r="DU34" t="s">
        <v>374</v>
      </c>
      <c r="DV34" t="s">
        <v>374</v>
      </c>
      <c r="DW34" t="s">
        <v>374</v>
      </c>
      <c r="DX34" t="s">
        <v>374</v>
      </c>
      <c r="DY34" t="s">
        <v>374</v>
      </c>
      <c r="DZ34" t="s">
        <v>374</v>
      </c>
      <c r="EA34" t="s">
        <v>374</v>
      </c>
      <c r="EB34" t="s">
        <v>374</v>
      </c>
      <c r="EC34" t="s">
        <v>374</v>
      </c>
      <c r="ED34" t="s">
        <v>374</v>
      </c>
      <c r="EE34" t="s">
        <v>374</v>
      </c>
      <c r="EF34" t="s">
        <v>374</v>
      </c>
      <c r="EG34" t="s">
        <v>374</v>
      </c>
      <c r="EH34" t="s">
        <v>374</v>
      </c>
      <c r="EI34" t="s">
        <v>374</v>
      </c>
      <c r="EJ34" t="s">
        <v>374</v>
      </c>
      <c r="EK34" t="s">
        <v>374</v>
      </c>
      <c r="EL34" t="s">
        <v>374</v>
      </c>
      <c r="EM34" t="s">
        <v>374</v>
      </c>
      <c r="EN34" t="s">
        <v>374</v>
      </c>
      <c r="EO34" t="s">
        <v>374</v>
      </c>
      <c r="EP34" t="s">
        <v>374</v>
      </c>
      <c r="EQ34" t="s">
        <v>374</v>
      </c>
      <c r="ER34" t="s">
        <v>374</v>
      </c>
      <c r="ES34" t="s">
        <v>374</v>
      </c>
      <c r="ET34" t="s">
        <v>374</v>
      </c>
      <c r="EU34" t="s">
        <v>374</v>
      </c>
      <c r="EV34" t="s">
        <v>374</v>
      </c>
      <c r="EW34" t="s">
        <v>374</v>
      </c>
      <c r="EX34" t="s">
        <v>374</v>
      </c>
      <c r="EY34" t="s">
        <v>374</v>
      </c>
      <c r="EZ34" t="s">
        <v>374</v>
      </c>
      <c r="FA34" t="s">
        <v>374</v>
      </c>
      <c r="FB34" t="s">
        <v>374</v>
      </c>
      <c r="FC34" t="s">
        <v>374</v>
      </c>
      <c r="FD34" t="s">
        <v>374</v>
      </c>
      <c r="FE34" t="s">
        <v>374</v>
      </c>
      <c r="FF34" t="s">
        <v>374</v>
      </c>
      <c r="FG34" t="s">
        <v>374</v>
      </c>
      <c r="FH34" t="s">
        <v>374</v>
      </c>
      <c r="FI34" t="s">
        <v>374</v>
      </c>
      <c r="FJ34" t="s">
        <v>374</v>
      </c>
      <c r="FK34" t="s">
        <v>374</v>
      </c>
      <c r="FL34" t="s">
        <v>374</v>
      </c>
      <c r="FM34" t="s">
        <v>374</v>
      </c>
      <c r="FN34" t="s">
        <v>374</v>
      </c>
      <c r="FO34" t="s">
        <v>374</v>
      </c>
      <c r="FP34" t="s">
        <v>374</v>
      </c>
      <c r="FQ34" t="s">
        <v>374</v>
      </c>
      <c r="FR34" t="s">
        <v>374</v>
      </c>
      <c r="FS34" t="s">
        <v>374</v>
      </c>
      <c r="FT34" t="s">
        <v>374</v>
      </c>
      <c r="FU34" t="s">
        <v>374</v>
      </c>
      <c r="FV34" t="s">
        <v>374</v>
      </c>
      <c r="FW34" t="s">
        <v>374</v>
      </c>
      <c r="FX34" t="s">
        <v>374</v>
      </c>
      <c r="FY34" t="s">
        <v>374</v>
      </c>
      <c r="FZ34" t="s">
        <v>374</v>
      </c>
      <c r="GA34" t="s">
        <v>374</v>
      </c>
      <c r="GB34" t="s">
        <v>374</v>
      </c>
      <c r="GC34" t="s">
        <v>374</v>
      </c>
      <c r="GD34" t="s">
        <v>374</v>
      </c>
      <c r="GE34" t="s">
        <v>374</v>
      </c>
      <c r="GF34" t="s">
        <v>374</v>
      </c>
      <c r="GG34" t="s">
        <v>374</v>
      </c>
      <c r="GH34" t="s">
        <v>374</v>
      </c>
      <c r="GI34" t="s">
        <v>374</v>
      </c>
      <c r="GJ34" t="s">
        <v>374</v>
      </c>
      <c r="GK34" t="s">
        <v>374</v>
      </c>
      <c r="GL34" t="s">
        <v>374</v>
      </c>
      <c r="GM34" t="s">
        <v>374</v>
      </c>
      <c r="GN34" t="s">
        <v>374</v>
      </c>
      <c r="GO34" t="s">
        <v>374</v>
      </c>
      <c r="GP34" t="s">
        <v>374</v>
      </c>
      <c r="GQ34" t="s">
        <v>374</v>
      </c>
      <c r="GR34" t="s">
        <v>374</v>
      </c>
      <c r="GS34" t="s">
        <v>374</v>
      </c>
      <c r="GT34" t="s">
        <v>374</v>
      </c>
      <c r="GU34" t="s">
        <v>374</v>
      </c>
      <c r="GV34" t="s">
        <v>374</v>
      </c>
      <c r="GW34" t="s">
        <v>374</v>
      </c>
      <c r="GX34" t="s">
        <v>374</v>
      </c>
      <c r="GY34" t="s">
        <v>374</v>
      </c>
      <c r="GZ34" t="s">
        <v>374</v>
      </c>
      <c r="HA34" t="s">
        <v>374</v>
      </c>
      <c r="HB34" t="s">
        <v>374</v>
      </c>
      <c r="HC34" t="s">
        <v>374</v>
      </c>
      <c r="HD34" t="s">
        <v>374</v>
      </c>
      <c r="HE34" t="s">
        <v>374</v>
      </c>
      <c r="HF34" t="s">
        <v>374</v>
      </c>
      <c r="HG34" t="s">
        <v>374</v>
      </c>
      <c r="HH34" t="s">
        <v>374</v>
      </c>
      <c r="HI34" t="s">
        <v>374</v>
      </c>
      <c r="HJ34" t="s">
        <v>374</v>
      </c>
      <c r="HK34" t="s">
        <v>374</v>
      </c>
      <c r="HL34" t="s">
        <v>374</v>
      </c>
      <c r="HM34" t="s">
        <v>374</v>
      </c>
      <c r="HN34" t="s">
        <v>374</v>
      </c>
      <c r="HO34" t="s">
        <v>374</v>
      </c>
      <c r="HP34" t="s">
        <v>374</v>
      </c>
      <c r="HQ34" t="s">
        <v>374</v>
      </c>
      <c r="HR34" t="s">
        <v>374</v>
      </c>
      <c r="HS34" t="s">
        <v>374</v>
      </c>
      <c r="HT34" t="s">
        <v>374</v>
      </c>
      <c r="HU34" t="s">
        <v>374</v>
      </c>
      <c r="HV34" t="s">
        <v>374</v>
      </c>
      <c r="HW34" t="s">
        <v>374</v>
      </c>
      <c r="HX34" t="s">
        <v>374</v>
      </c>
      <c r="HY34" t="s">
        <v>374</v>
      </c>
      <c r="HZ34" t="s">
        <v>374</v>
      </c>
      <c r="IA34" t="s">
        <v>374</v>
      </c>
      <c r="IB34" t="s">
        <v>374</v>
      </c>
      <c r="IC34" t="s">
        <v>374</v>
      </c>
      <c r="ID34" t="s">
        <v>374</v>
      </c>
      <c r="IE34" t="s">
        <v>374</v>
      </c>
      <c r="IF34" t="s">
        <v>374</v>
      </c>
      <c r="IG34" t="s">
        <v>374</v>
      </c>
      <c r="IH34" t="s">
        <v>374</v>
      </c>
      <c r="II34" t="s">
        <v>374</v>
      </c>
      <c r="IJ34" t="s">
        <v>374</v>
      </c>
      <c r="IK34" t="s">
        <v>374</v>
      </c>
      <c r="IL34" t="s">
        <v>374</v>
      </c>
      <c r="IM34" t="s">
        <v>374</v>
      </c>
      <c r="IN34" t="s">
        <v>374</v>
      </c>
      <c r="IO34" t="s">
        <v>374</v>
      </c>
    </row>
    <row r="35" spans="13:249" x14ac:dyDescent="0.35">
      <c r="M35" s="172"/>
      <c r="X35" s="173"/>
      <c r="BW35" t="s">
        <v>375</v>
      </c>
      <c r="BX35" t="s">
        <v>375</v>
      </c>
      <c r="BY35" t="s">
        <v>375</v>
      </c>
      <c r="BZ35" t="s">
        <v>375</v>
      </c>
      <c r="CA35" t="s">
        <v>375</v>
      </c>
      <c r="CB35" t="s">
        <v>375</v>
      </c>
      <c r="CC35" t="s">
        <v>375</v>
      </c>
      <c r="CD35" t="s">
        <v>375</v>
      </c>
      <c r="CE35" t="s">
        <v>375</v>
      </c>
      <c r="CF35" t="s">
        <v>375</v>
      </c>
      <c r="CG35" t="s">
        <v>375</v>
      </c>
      <c r="CH35" t="s">
        <v>375</v>
      </c>
      <c r="CI35" t="s">
        <v>375</v>
      </c>
      <c r="CJ35" t="s">
        <v>375</v>
      </c>
      <c r="CK35" t="s">
        <v>375</v>
      </c>
      <c r="CL35" t="s">
        <v>375</v>
      </c>
      <c r="CM35" t="s">
        <v>375</v>
      </c>
      <c r="CN35" t="s">
        <v>375</v>
      </c>
      <c r="CO35" t="s">
        <v>375</v>
      </c>
      <c r="CP35" t="s">
        <v>375</v>
      </c>
      <c r="CQ35" t="s">
        <v>375</v>
      </c>
      <c r="CR35" t="s">
        <v>375</v>
      </c>
      <c r="CS35" t="s">
        <v>375</v>
      </c>
      <c r="CT35" t="s">
        <v>375</v>
      </c>
      <c r="CU35" t="s">
        <v>375</v>
      </c>
      <c r="CV35" t="s">
        <v>375</v>
      </c>
      <c r="CW35" t="s">
        <v>375</v>
      </c>
      <c r="CX35" t="s">
        <v>375</v>
      </c>
      <c r="CY35" t="s">
        <v>375</v>
      </c>
      <c r="CZ35" t="s">
        <v>375</v>
      </c>
      <c r="DA35" t="s">
        <v>375</v>
      </c>
      <c r="DB35" t="s">
        <v>375</v>
      </c>
      <c r="DC35" t="s">
        <v>375</v>
      </c>
      <c r="DD35" t="s">
        <v>375</v>
      </c>
      <c r="DE35" t="s">
        <v>375</v>
      </c>
      <c r="DF35" t="s">
        <v>375</v>
      </c>
      <c r="DG35" t="s">
        <v>375</v>
      </c>
      <c r="DH35" t="s">
        <v>375</v>
      </c>
      <c r="DI35" t="s">
        <v>375</v>
      </c>
      <c r="DJ35" t="s">
        <v>375</v>
      </c>
      <c r="DK35" t="s">
        <v>375</v>
      </c>
      <c r="DL35" t="s">
        <v>375</v>
      </c>
      <c r="DM35" t="s">
        <v>375</v>
      </c>
      <c r="DN35" t="s">
        <v>375</v>
      </c>
      <c r="DO35" t="s">
        <v>375</v>
      </c>
      <c r="DP35" t="s">
        <v>375</v>
      </c>
      <c r="DQ35" t="s">
        <v>375</v>
      </c>
      <c r="DR35" t="s">
        <v>375</v>
      </c>
      <c r="DS35" t="s">
        <v>375</v>
      </c>
      <c r="DT35" t="s">
        <v>375</v>
      </c>
      <c r="DU35" t="s">
        <v>375</v>
      </c>
      <c r="DV35" t="s">
        <v>375</v>
      </c>
      <c r="DW35" t="s">
        <v>375</v>
      </c>
      <c r="DX35" t="s">
        <v>375</v>
      </c>
      <c r="DY35" t="s">
        <v>375</v>
      </c>
      <c r="DZ35" t="s">
        <v>375</v>
      </c>
      <c r="EA35" t="s">
        <v>375</v>
      </c>
      <c r="EB35" t="s">
        <v>375</v>
      </c>
      <c r="EC35" t="s">
        <v>375</v>
      </c>
      <c r="ED35" t="s">
        <v>375</v>
      </c>
      <c r="EE35" t="s">
        <v>375</v>
      </c>
      <c r="EF35" t="s">
        <v>375</v>
      </c>
      <c r="EG35" t="s">
        <v>375</v>
      </c>
      <c r="EH35" t="s">
        <v>375</v>
      </c>
      <c r="EI35" t="s">
        <v>375</v>
      </c>
      <c r="EJ35" t="s">
        <v>375</v>
      </c>
      <c r="EK35" t="s">
        <v>375</v>
      </c>
      <c r="EL35" t="s">
        <v>375</v>
      </c>
      <c r="EM35" t="s">
        <v>375</v>
      </c>
      <c r="EN35" t="s">
        <v>375</v>
      </c>
      <c r="EO35" t="s">
        <v>375</v>
      </c>
      <c r="EP35" t="s">
        <v>375</v>
      </c>
      <c r="EQ35" t="s">
        <v>375</v>
      </c>
      <c r="ER35" t="s">
        <v>375</v>
      </c>
      <c r="ES35" t="s">
        <v>375</v>
      </c>
      <c r="ET35" t="s">
        <v>375</v>
      </c>
      <c r="EU35" t="s">
        <v>375</v>
      </c>
      <c r="EV35" t="s">
        <v>375</v>
      </c>
      <c r="EW35" t="s">
        <v>375</v>
      </c>
      <c r="EX35" t="s">
        <v>375</v>
      </c>
      <c r="EY35" t="s">
        <v>375</v>
      </c>
      <c r="EZ35" t="s">
        <v>375</v>
      </c>
      <c r="FA35" t="s">
        <v>375</v>
      </c>
      <c r="FB35" t="s">
        <v>375</v>
      </c>
      <c r="FC35" t="s">
        <v>375</v>
      </c>
      <c r="FD35" t="s">
        <v>375</v>
      </c>
      <c r="FE35" t="s">
        <v>375</v>
      </c>
      <c r="FF35" t="s">
        <v>375</v>
      </c>
      <c r="FG35" t="s">
        <v>375</v>
      </c>
      <c r="FH35" t="s">
        <v>375</v>
      </c>
      <c r="FI35" t="s">
        <v>375</v>
      </c>
      <c r="FJ35" t="s">
        <v>375</v>
      </c>
      <c r="FK35" t="s">
        <v>375</v>
      </c>
      <c r="FL35" t="s">
        <v>375</v>
      </c>
      <c r="FM35" t="s">
        <v>375</v>
      </c>
      <c r="FN35" t="s">
        <v>375</v>
      </c>
      <c r="FO35" t="s">
        <v>375</v>
      </c>
      <c r="FP35" t="s">
        <v>375</v>
      </c>
      <c r="FQ35" t="s">
        <v>375</v>
      </c>
      <c r="FR35" t="s">
        <v>375</v>
      </c>
      <c r="FS35" t="s">
        <v>375</v>
      </c>
      <c r="FT35" t="s">
        <v>375</v>
      </c>
      <c r="FU35" t="s">
        <v>375</v>
      </c>
      <c r="FV35" t="s">
        <v>375</v>
      </c>
      <c r="FW35" t="s">
        <v>375</v>
      </c>
      <c r="FX35" t="s">
        <v>375</v>
      </c>
      <c r="FY35" t="s">
        <v>375</v>
      </c>
      <c r="FZ35" t="s">
        <v>375</v>
      </c>
      <c r="GA35" t="s">
        <v>375</v>
      </c>
      <c r="GB35" t="s">
        <v>375</v>
      </c>
      <c r="GC35" t="s">
        <v>375</v>
      </c>
      <c r="GD35" t="s">
        <v>375</v>
      </c>
      <c r="GE35" t="s">
        <v>375</v>
      </c>
      <c r="GF35" t="s">
        <v>375</v>
      </c>
      <c r="GG35" t="s">
        <v>375</v>
      </c>
      <c r="GH35" t="s">
        <v>375</v>
      </c>
      <c r="GI35" t="s">
        <v>375</v>
      </c>
      <c r="GJ35" t="s">
        <v>375</v>
      </c>
      <c r="GK35" t="s">
        <v>375</v>
      </c>
      <c r="GL35" t="s">
        <v>375</v>
      </c>
      <c r="GM35" t="s">
        <v>375</v>
      </c>
      <c r="GN35" t="s">
        <v>375</v>
      </c>
      <c r="GO35" t="s">
        <v>375</v>
      </c>
      <c r="GP35" t="s">
        <v>375</v>
      </c>
      <c r="GQ35" t="s">
        <v>375</v>
      </c>
      <c r="GR35" t="s">
        <v>375</v>
      </c>
      <c r="GS35" t="s">
        <v>375</v>
      </c>
      <c r="GT35" t="s">
        <v>375</v>
      </c>
      <c r="GU35" t="s">
        <v>375</v>
      </c>
      <c r="GV35" t="s">
        <v>375</v>
      </c>
      <c r="GW35" t="s">
        <v>375</v>
      </c>
      <c r="GX35" t="s">
        <v>375</v>
      </c>
      <c r="GY35" t="s">
        <v>375</v>
      </c>
      <c r="GZ35" t="s">
        <v>375</v>
      </c>
      <c r="HA35" t="s">
        <v>375</v>
      </c>
      <c r="HB35" t="s">
        <v>375</v>
      </c>
      <c r="HC35" t="s">
        <v>375</v>
      </c>
      <c r="HD35" t="s">
        <v>375</v>
      </c>
      <c r="HE35" t="s">
        <v>375</v>
      </c>
      <c r="HF35" t="s">
        <v>375</v>
      </c>
      <c r="HG35" t="s">
        <v>375</v>
      </c>
      <c r="HH35" t="s">
        <v>375</v>
      </c>
      <c r="HI35" t="s">
        <v>375</v>
      </c>
      <c r="HJ35" t="s">
        <v>375</v>
      </c>
      <c r="HK35" t="s">
        <v>375</v>
      </c>
      <c r="HL35" t="s">
        <v>375</v>
      </c>
      <c r="HM35" t="s">
        <v>375</v>
      </c>
      <c r="HN35" t="s">
        <v>375</v>
      </c>
      <c r="HO35" t="s">
        <v>375</v>
      </c>
      <c r="HP35" t="s">
        <v>375</v>
      </c>
      <c r="HQ35" t="s">
        <v>375</v>
      </c>
      <c r="HR35" t="s">
        <v>375</v>
      </c>
      <c r="HS35" t="s">
        <v>375</v>
      </c>
      <c r="HT35" t="s">
        <v>375</v>
      </c>
      <c r="HU35" t="s">
        <v>375</v>
      </c>
      <c r="HV35" t="s">
        <v>375</v>
      </c>
      <c r="HW35" t="s">
        <v>375</v>
      </c>
      <c r="HX35" t="s">
        <v>375</v>
      </c>
      <c r="HY35" t="s">
        <v>375</v>
      </c>
      <c r="HZ35" t="s">
        <v>375</v>
      </c>
      <c r="IA35" t="s">
        <v>375</v>
      </c>
      <c r="IB35" t="s">
        <v>375</v>
      </c>
      <c r="IC35" t="s">
        <v>375</v>
      </c>
      <c r="ID35" t="s">
        <v>375</v>
      </c>
      <c r="IE35" t="s">
        <v>375</v>
      </c>
      <c r="IF35" t="s">
        <v>375</v>
      </c>
      <c r="IG35" t="s">
        <v>375</v>
      </c>
      <c r="IH35" t="s">
        <v>375</v>
      </c>
      <c r="II35" t="s">
        <v>375</v>
      </c>
      <c r="IJ35" t="s">
        <v>375</v>
      </c>
      <c r="IK35" t="s">
        <v>375</v>
      </c>
      <c r="IL35" t="s">
        <v>375</v>
      </c>
      <c r="IM35" t="s">
        <v>375</v>
      </c>
      <c r="IN35" t="s">
        <v>375</v>
      </c>
      <c r="IO35" t="s">
        <v>375</v>
      </c>
    </row>
    <row r="36" spans="13:249" x14ac:dyDescent="0.35">
      <c r="M36" s="172"/>
      <c r="X36" s="173"/>
      <c r="BW36" t="s">
        <v>376</v>
      </c>
      <c r="BX36" t="s">
        <v>376</v>
      </c>
      <c r="BY36" t="s">
        <v>376</v>
      </c>
      <c r="BZ36" t="s">
        <v>376</v>
      </c>
      <c r="CA36" t="s">
        <v>376</v>
      </c>
      <c r="CB36" t="s">
        <v>376</v>
      </c>
      <c r="CC36" t="s">
        <v>376</v>
      </c>
      <c r="CD36" t="s">
        <v>376</v>
      </c>
      <c r="CE36" t="s">
        <v>376</v>
      </c>
      <c r="CF36" t="s">
        <v>376</v>
      </c>
      <c r="CG36" t="s">
        <v>376</v>
      </c>
      <c r="CH36" t="s">
        <v>376</v>
      </c>
      <c r="CI36" t="s">
        <v>376</v>
      </c>
      <c r="CJ36" t="s">
        <v>376</v>
      </c>
      <c r="CK36" t="s">
        <v>376</v>
      </c>
      <c r="CL36" t="s">
        <v>376</v>
      </c>
      <c r="CM36" t="s">
        <v>376</v>
      </c>
      <c r="CN36" t="s">
        <v>376</v>
      </c>
      <c r="CO36" t="s">
        <v>376</v>
      </c>
      <c r="CP36" t="s">
        <v>376</v>
      </c>
      <c r="CQ36" t="s">
        <v>376</v>
      </c>
      <c r="CR36" t="s">
        <v>376</v>
      </c>
      <c r="CS36" t="s">
        <v>376</v>
      </c>
      <c r="CT36" t="s">
        <v>376</v>
      </c>
      <c r="CU36" t="s">
        <v>376</v>
      </c>
      <c r="CV36" t="s">
        <v>376</v>
      </c>
      <c r="CW36" t="s">
        <v>376</v>
      </c>
      <c r="CX36" t="s">
        <v>376</v>
      </c>
      <c r="CY36" t="s">
        <v>376</v>
      </c>
      <c r="CZ36" t="s">
        <v>376</v>
      </c>
      <c r="DA36" t="s">
        <v>376</v>
      </c>
      <c r="DB36" t="s">
        <v>376</v>
      </c>
      <c r="DC36" t="s">
        <v>376</v>
      </c>
      <c r="DD36" t="s">
        <v>376</v>
      </c>
      <c r="DE36" t="s">
        <v>376</v>
      </c>
      <c r="DF36" t="s">
        <v>376</v>
      </c>
      <c r="DG36" t="s">
        <v>376</v>
      </c>
      <c r="DH36" t="s">
        <v>376</v>
      </c>
      <c r="DI36" t="s">
        <v>376</v>
      </c>
      <c r="DJ36" t="s">
        <v>376</v>
      </c>
      <c r="DK36" t="s">
        <v>376</v>
      </c>
      <c r="DL36" t="s">
        <v>376</v>
      </c>
      <c r="DM36" t="s">
        <v>376</v>
      </c>
      <c r="DN36" t="s">
        <v>376</v>
      </c>
      <c r="DO36" t="s">
        <v>376</v>
      </c>
      <c r="DP36" t="s">
        <v>376</v>
      </c>
      <c r="DQ36" t="s">
        <v>376</v>
      </c>
      <c r="DR36" t="s">
        <v>376</v>
      </c>
      <c r="DS36" t="s">
        <v>376</v>
      </c>
      <c r="DT36" t="s">
        <v>376</v>
      </c>
      <c r="DU36" t="s">
        <v>376</v>
      </c>
      <c r="DV36" t="s">
        <v>376</v>
      </c>
      <c r="DW36" t="s">
        <v>376</v>
      </c>
      <c r="DX36" t="s">
        <v>376</v>
      </c>
      <c r="DY36" t="s">
        <v>376</v>
      </c>
      <c r="DZ36" t="s">
        <v>376</v>
      </c>
      <c r="EA36" t="s">
        <v>376</v>
      </c>
      <c r="EB36" t="s">
        <v>376</v>
      </c>
      <c r="EC36" t="s">
        <v>376</v>
      </c>
      <c r="ED36" t="s">
        <v>376</v>
      </c>
      <c r="EE36" t="s">
        <v>376</v>
      </c>
      <c r="EF36" t="s">
        <v>376</v>
      </c>
      <c r="EG36" t="s">
        <v>376</v>
      </c>
      <c r="EH36" t="s">
        <v>376</v>
      </c>
      <c r="EI36" t="s">
        <v>376</v>
      </c>
      <c r="EJ36" t="s">
        <v>376</v>
      </c>
      <c r="EK36" t="s">
        <v>376</v>
      </c>
      <c r="EL36" t="s">
        <v>376</v>
      </c>
      <c r="EM36" t="s">
        <v>376</v>
      </c>
      <c r="EN36" t="s">
        <v>376</v>
      </c>
      <c r="EO36" t="s">
        <v>376</v>
      </c>
      <c r="EP36" t="s">
        <v>376</v>
      </c>
      <c r="EQ36" t="s">
        <v>376</v>
      </c>
      <c r="ER36" t="s">
        <v>376</v>
      </c>
      <c r="ES36" t="s">
        <v>376</v>
      </c>
      <c r="ET36" t="s">
        <v>376</v>
      </c>
      <c r="EU36" t="s">
        <v>376</v>
      </c>
      <c r="EV36" t="s">
        <v>376</v>
      </c>
      <c r="EW36" t="s">
        <v>376</v>
      </c>
      <c r="EX36" t="s">
        <v>376</v>
      </c>
      <c r="EY36" t="s">
        <v>376</v>
      </c>
      <c r="EZ36" t="s">
        <v>376</v>
      </c>
      <c r="FA36" t="s">
        <v>376</v>
      </c>
      <c r="FB36" t="s">
        <v>376</v>
      </c>
      <c r="FC36" t="s">
        <v>376</v>
      </c>
      <c r="FD36" t="s">
        <v>376</v>
      </c>
      <c r="FE36" t="s">
        <v>376</v>
      </c>
      <c r="FF36" t="s">
        <v>376</v>
      </c>
      <c r="FG36" t="s">
        <v>376</v>
      </c>
      <c r="FH36" t="s">
        <v>376</v>
      </c>
      <c r="FI36" t="s">
        <v>376</v>
      </c>
      <c r="FJ36" t="s">
        <v>376</v>
      </c>
      <c r="FK36" t="s">
        <v>376</v>
      </c>
      <c r="FL36" t="s">
        <v>376</v>
      </c>
      <c r="FM36" t="s">
        <v>376</v>
      </c>
      <c r="FN36" t="s">
        <v>376</v>
      </c>
      <c r="FO36" t="s">
        <v>376</v>
      </c>
      <c r="FP36" t="s">
        <v>376</v>
      </c>
      <c r="FQ36" t="s">
        <v>376</v>
      </c>
      <c r="FR36" t="s">
        <v>376</v>
      </c>
      <c r="FS36" t="s">
        <v>376</v>
      </c>
      <c r="FT36" t="s">
        <v>376</v>
      </c>
      <c r="FU36" t="s">
        <v>376</v>
      </c>
      <c r="FV36" t="s">
        <v>376</v>
      </c>
      <c r="FW36" t="s">
        <v>376</v>
      </c>
      <c r="FX36" t="s">
        <v>376</v>
      </c>
      <c r="FY36" t="s">
        <v>376</v>
      </c>
      <c r="FZ36" t="s">
        <v>376</v>
      </c>
      <c r="GA36" t="s">
        <v>376</v>
      </c>
      <c r="GB36" t="s">
        <v>376</v>
      </c>
      <c r="GC36" t="s">
        <v>376</v>
      </c>
      <c r="GD36" t="s">
        <v>376</v>
      </c>
      <c r="GE36" t="s">
        <v>376</v>
      </c>
      <c r="GF36" t="s">
        <v>376</v>
      </c>
      <c r="GG36" t="s">
        <v>376</v>
      </c>
      <c r="GH36" t="s">
        <v>376</v>
      </c>
      <c r="GI36" t="s">
        <v>376</v>
      </c>
      <c r="GJ36" t="s">
        <v>376</v>
      </c>
      <c r="GK36" t="s">
        <v>376</v>
      </c>
      <c r="GL36" t="s">
        <v>376</v>
      </c>
      <c r="GM36" t="s">
        <v>376</v>
      </c>
      <c r="GN36" t="s">
        <v>376</v>
      </c>
      <c r="GO36" t="s">
        <v>376</v>
      </c>
      <c r="GP36" t="s">
        <v>376</v>
      </c>
      <c r="GQ36" t="s">
        <v>376</v>
      </c>
      <c r="GR36" t="s">
        <v>376</v>
      </c>
      <c r="GS36" t="s">
        <v>376</v>
      </c>
      <c r="GT36" t="s">
        <v>376</v>
      </c>
      <c r="GU36" t="s">
        <v>376</v>
      </c>
      <c r="GV36" t="s">
        <v>376</v>
      </c>
      <c r="GW36" t="s">
        <v>376</v>
      </c>
      <c r="GX36" t="s">
        <v>376</v>
      </c>
      <c r="GY36" t="s">
        <v>376</v>
      </c>
      <c r="GZ36" t="s">
        <v>376</v>
      </c>
      <c r="HA36" t="s">
        <v>376</v>
      </c>
      <c r="HB36" t="s">
        <v>376</v>
      </c>
      <c r="HC36" t="s">
        <v>376</v>
      </c>
      <c r="HD36" t="s">
        <v>376</v>
      </c>
      <c r="HE36" t="s">
        <v>376</v>
      </c>
      <c r="HF36" t="s">
        <v>376</v>
      </c>
      <c r="HG36" t="s">
        <v>376</v>
      </c>
      <c r="HH36" t="s">
        <v>376</v>
      </c>
      <c r="HI36" t="s">
        <v>376</v>
      </c>
      <c r="HJ36" t="s">
        <v>376</v>
      </c>
      <c r="HK36" t="s">
        <v>376</v>
      </c>
      <c r="HL36" t="s">
        <v>376</v>
      </c>
      <c r="HM36" t="s">
        <v>376</v>
      </c>
      <c r="HN36" t="s">
        <v>376</v>
      </c>
      <c r="HO36" t="s">
        <v>376</v>
      </c>
      <c r="HP36" t="s">
        <v>376</v>
      </c>
      <c r="HQ36" t="s">
        <v>376</v>
      </c>
      <c r="HR36" t="s">
        <v>376</v>
      </c>
      <c r="HS36" t="s">
        <v>376</v>
      </c>
      <c r="HT36" t="s">
        <v>376</v>
      </c>
      <c r="HU36" t="s">
        <v>376</v>
      </c>
      <c r="HV36" t="s">
        <v>376</v>
      </c>
      <c r="HW36" t="s">
        <v>376</v>
      </c>
      <c r="HX36" t="s">
        <v>376</v>
      </c>
      <c r="HY36" t="s">
        <v>376</v>
      </c>
      <c r="HZ36" t="s">
        <v>376</v>
      </c>
      <c r="IA36" t="s">
        <v>376</v>
      </c>
      <c r="IB36" t="s">
        <v>376</v>
      </c>
      <c r="IC36" t="s">
        <v>376</v>
      </c>
      <c r="ID36" t="s">
        <v>376</v>
      </c>
      <c r="IE36" t="s">
        <v>376</v>
      </c>
      <c r="IF36" t="s">
        <v>376</v>
      </c>
      <c r="IG36" t="s">
        <v>376</v>
      </c>
      <c r="IH36" t="s">
        <v>376</v>
      </c>
      <c r="II36" t="s">
        <v>376</v>
      </c>
      <c r="IJ36" t="s">
        <v>376</v>
      </c>
      <c r="IK36" t="s">
        <v>376</v>
      </c>
      <c r="IL36" t="s">
        <v>376</v>
      </c>
      <c r="IM36" t="s">
        <v>376</v>
      </c>
      <c r="IN36" t="s">
        <v>376</v>
      </c>
      <c r="IO36" t="s">
        <v>376</v>
      </c>
    </row>
    <row r="37" spans="13:249" x14ac:dyDescent="0.35">
      <c r="M37" s="172"/>
      <c r="X37" s="173"/>
      <c r="BW37" t="s">
        <v>377</v>
      </c>
      <c r="BX37" t="s">
        <v>377</v>
      </c>
      <c r="BY37" t="s">
        <v>377</v>
      </c>
      <c r="BZ37" t="s">
        <v>377</v>
      </c>
      <c r="CA37" t="s">
        <v>377</v>
      </c>
      <c r="CB37" t="s">
        <v>377</v>
      </c>
      <c r="CC37" t="s">
        <v>377</v>
      </c>
      <c r="CD37" t="s">
        <v>377</v>
      </c>
      <c r="CE37" t="s">
        <v>377</v>
      </c>
      <c r="CF37" t="s">
        <v>377</v>
      </c>
      <c r="CG37" t="s">
        <v>377</v>
      </c>
      <c r="CH37" t="s">
        <v>377</v>
      </c>
      <c r="CI37" t="s">
        <v>377</v>
      </c>
      <c r="CJ37" t="s">
        <v>377</v>
      </c>
      <c r="CK37" t="s">
        <v>377</v>
      </c>
      <c r="CL37" t="s">
        <v>377</v>
      </c>
      <c r="CM37" t="s">
        <v>377</v>
      </c>
      <c r="CN37" t="s">
        <v>377</v>
      </c>
      <c r="CO37" t="s">
        <v>377</v>
      </c>
      <c r="CP37" t="s">
        <v>377</v>
      </c>
      <c r="CQ37" t="s">
        <v>377</v>
      </c>
      <c r="CR37" t="s">
        <v>377</v>
      </c>
      <c r="CS37" t="s">
        <v>377</v>
      </c>
      <c r="CT37" t="s">
        <v>377</v>
      </c>
      <c r="CU37" t="s">
        <v>377</v>
      </c>
      <c r="CV37" t="s">
        <v>377</v>
      </c>
      <c r="CW37" t="s">
        <v>377</v>
      </c>
      <c r="CX37" t="s">
        <v>377</v>
      </c>
      <c r="CY37" t="s">
        <v>377</v>
      </c>
      <c r="CZ37" t="s">
        <v>377</v>
      </c>
      <c r="DA37" t="s">
        <v>377</v>
      </c>
      <c r="DB37" t="s">
        <v>377</v>
      </c>
      <c r="DC37" t="s">
        <v>377</v>
      </c>
      <c r="DD37" t="s">
        <v>377</v>
      </c>
      <c r="DE37" t="s">
        <v>377</v>
      </c>
      <c r="DF37" t="s">
        <v>377</v>
      </c>
      <c r="DG37" t="s">
        <v>377</v>
      </c>
      <c r="DH37" t="s">
        <v>377</v>
      </c>
      <c r="DI37" t="s">
        <v>377</v>
      </c>
      <c r="DJ37" t="s">
        <v>377</v>
      </c>
      <c r="DK37" t="s">
        <v>377</v>
      </c>
      <c r="DL37" t="s">
        <v>377</v>
      </c>
      <c r="DM37" t="s">
        <v>377</v>
      </c>
      <c r="DN37" t="s">
        <v>377</v>
      </c>
      <c r="DO37" t="s">
        <v>377</v>
      </c>
      <c r="DP37" t="s">
        <v>377</v>
      </c>
      <c r="DQ37" t="s">
        <v>377</v>
      </c>
      <c r="DR37" t="s">
        <v>377</v>
      </c>
      <c r="DS37" t="s">
        <v>377</v>
      </c>
      <c r="DT37" t="s">
        <v>377</v>
      </c>
      <c r="DU37" t="s">
        <v>377</v>
      </c>
      <c r="DV37" t="s">
        <v>377</v>
      </c>
      <c r="DW37" t="s">
        <v>377</v>
      </c>
      <c r="DX37" t="s">
        <v>377</v>
      </c>
      <c r="DY37" t="s">
        <v>377</v>
      </c>
      <c r="DZ37" t="s">
        <v>377</v>
      </c>
      <c r="EA37" t="s">
        <v>377</v>
      </c>
      <c r="EB37" t="s">
        <v>377</v>
      </c>
      <c r="EC37" t="s">
        <v>377</v>
      </c>
      <c r="ED37" t="s">
        <v>377</v>
      </c>
      <c r="EE37" t="s">
        <v>377</v>
      </c>
      <c r="EF37" t="s">
        <v>377</v>
      </c>
      <c r="EG37" t="s">
        <v>377</v>
      </c>
      <c r="EH37" t="s">
        <v>377</v>
      </c>
      <c r="EI37" t="s">
        <v>377</v>
      </c>
      <c r="EJ37" t="s">
        <v>377</v>
      </c>
      <c r="EK37" t="s">
        <v>377</v>
      </c>
      <c r="EL37" t="s">
        <v>377</v>
      </c>
      <c r="EM37" t="s">
        <v>377</v>
      </c>
      <c r="EN37" t="s">
        <v>377</v>
      </c>
      <c r="EO37" t="s">
        <v>377</v>
      </c>
      <c r="EP37" t="s">
        <v>377</v>
      </c>
      <c r="EQ37" t="s">
        <v>377</v>
      </c>
      <c r="ER37" t="s">
        <v>377</v>
      </c>
      <c r="ES37" t="s">
        <v>377</v>
      </c>
      <c r="ET37" t="s">
        <v>377</v>
      </c>
      <c r="EU37" t="s">
        <v>377</v>
      </c>
      <c r="EV37" t="s">
        <v>377</v>
      </c>
      <c r="EW37" t="s">
        <v>377</v>
      </c>
      <c r="EX37" t="s">
        <v>377</v>
      </c>
      <c r="EY37" t="s">
        <v>377</v>
      </c>
      <c r="EZ37" t="s">
        <v>377</v>
      </c>
      <c r="FA37" t="s">
        <v>377</v>
      </c>
      <c r="FB37" t="s">
        <v>377</v>
      </c>
      <c r="FC37" t="s">
        <v>377</v>
      </c>
      <c r="FD37" t="s">
        <v>377</v>
      </c>
      <c r="FE37" t="s">
        <v>377</v>
      </c>
      <c r="FF37" t="s">
        <v>377</v>
      </c>
      <c r="FG37" t="s">
        <v>377</v>
      </c>
      <c r="FH37" t="s">
        <v>377</v>
      </c>
      <c r="FI37" t="s">
        <v>377</v>
      </c>
      <c r="FJ37" t="s">
        <v>377</v>
      </c>
      <c r="FK37" t="s">
        <v>377</v>
      </c>
      <c r="FL37" t="s">
        <v>377</v>
      </c>
      <c r="FM37" t="s">
        <v>377</v>
      </c>
      <c r="FN37" t="s">
        <v>377</v>
      </c>
      <c r="FO37" t="s">
        <v>377</v>
      </c>
      <c r="FP37" t="s">
        <v>377</v>
      </c>
      <c r="FQ37" t="s">
        <v>377</v>
      </c>
      <c r="FR37" t="s">
        <v>377</v>
      </c>
      <c r="FS37" t="s">
        <v>377</v>
      </c>
      <c r="FT37" t="s">
        <v>377</v>
      </c>
      <c r="FU37" t="s">
        <v>377</v>
      </c>
      <c r="FV37" t="s">
        <v>377</v>
      </c>
      <c r="FW37" t="s">
        <v>377</v>
      </c>
      <c r="FX37" t="s">
        <v>377</v>
      </c>
      <c r="FY37" t="s">
        <v>377</v>
      </c>
      <c r="FZ37" t="s">
        <v>377</v>
      </c>
      <c r="GA37" t="s">
        <v>377</v>
      </c>
      <c r="GB37" t="s">
        <v>377</v>
      </c>
      <c r="GC37" t="s">
        <v>377</v>
      </c>
      <c r="GD37" t="s">
        <v>377</v>
      </c>
      <c r="GE37" t="s">
        <v>377</v>
      </c>
      <c r="GF37" t="s">
        <v>377</v>
      </c>
      <c r="GG37" t="s">
        <v>377</v>
      </c>
      <c r="GH37" t="s">
        <v>377</v>
      </c>
      <c r="GI37" t="s">
        <v>377</v>
      </c>
      <c r="GJ37" t="s">
        <v>377</v>
      </c>
      <c r="GK37" t="s">
        <v>377</v>
      </c>
      <c r="GL37" t="s">
        <v>377</v>
      </c>
      <c r="GM37" t="s">
        <v>377</v>
      </c>
      <c r="GN37" t="s">
        <v>377</v>
      </c>
      <c r="GO37" t="s">
        <v>377</v>
      </c>
      <c r="GP37" t="s">
        <v>377</v>
      </c>
      <c r="GQ37" t="s">
        <v>377</v>
      </c>
      <c r="GR37" t="s">
        <v>377</v>
      </c>
      <c r="GS37" t="s">
        <v>377</v>
      </c>
      <c r="GT37" t="s">
        <v>377</v>
      </c>
      <c r="GU37" t="s">
        <v>377</v>
      </c>
      <c r="GV37" t="s">
        <v>377</v>
      </c>
      <c r="GW37" t="s">
        <v>377</v>
      </c>
      <c r="GX37" t="s">
        <v>377</v>
      </c>
      <c r="GY37" t="s">
        <v>377</v>
      </c>
      <c r="GZ37" t="s">
        <v>377</v>
      </c>
      <c r="HA37" t="s">
        <v>377</v>
      </c>
      <c r="HB37" t="s">
        <v>377</v>
      </c>
      <c r="HC37" t="s">
        <v>377</v>
      </c>
      <c r="HD37" t="s">
        <v>377</v>
      </c>
      <c r="HE37" t="s">
        <v>377</v>
      </c>
      <c r="HF37" t="s">
        <v>377</v>
      </c>
      <c r="HG37" t="s">
        <v>377</v>
      </c>
      <c r="HH37" t="s">
        <v>377</v>
      </c>
      <c r="HI37" t="s">
        <v>377</v>
      </c>
      <c r="HJ37" t="s">
        <v>377</v>
      </c>
      <c r="HK37" t="s">
        <v>377</v>
      </c>
      <c r="HL37" t="s">
        <v>377</v>
      </c>
      <c r="HM37" t="s">
        <v>377</v>
      </c>
      <c r="HN37" t="s">
        <v>377</v>
      </c>
      <c r="HO37" t="s">
        <v>377</v>
      </c>
      <c r="HP37" t="s">
        <v>377</v>
      </c>
      <c r="HQ37" t="s">
        <v>377</v>
      </c>
      <c r="HR37" t="s">
        <v>377</v>
      </c>
      <c r="HS37" t="s">
        <v>377</v>
      </c>
      <c r="HT37" t="s">
        <v>377</v>
      </c>
      <c r="HU37" t="s">
        <v>377</v>
      </c>
      <c r="HV37" t="s">
        <v>377</v>
      </c>
      <c r="HW37" t="s">
        <v>377</v>
      </c>
      <c r="HX37" t="s">
        <v>377</v>
      </c>
      <c r="HY37" t="s">
        <v>377</v>
      </c>
      <c r="HZ37" t="s">
        <v>377</v>
      </c>
      <c r="IA37" t="s">
        <v>377</v>
      </c>
      <c r="IB37" t="s">
        <v>377</v>
      </c>
      <c r="IC37" t="s">
        <v>377</v>
      </c>
      <c r="ID37" t="s">
        <v>377</v>
      </c>
      <c r="IE37" t="s">
        <v>377</v>
      </c>
      <c r="IF37" t="s">
        <v>377</v>
      </c>
      <c r="IG37" t="s">
        <v>377</v>
      </c>
      <c r="IH37" t="s">
        <v>377</v>
      </c>
      <c r="II37" t="s">
        <v>377</v>
      </c>
      <c r="IJ37" t="s">
        <v>377</v>
      </c>
      <c r="IK37" t="s">
        <v>377</v>
      </c>
      <c r="IL37" t="s">
        <v>377</v>
      </c>
      <c r="IM37" t="s">
        <v>377</v>
      </c>
      <c r="IN37" t="s">
        <v>377</v>
      </c>
      <c r="IO37" t="s">
        <v>377</v>
      </c>
    </row>
    <row r="38" spans="13:249" x14ac:dyDescent="0.35">
      <c r="M38" s="172"/>
      <c r="X38" s="173"/>
      <c r="BW38" t="s">
        <v>378</v>
      </c>
      <c r="BX38" t="s">
        <v>378</v>
      </c>
      <c r="BY38" t="s">
        <v>378</v>
      </c>
      <c r="BZ38" t="s">
        <v>378</v>
      </c>
      <c r="CA38" t="s">
        <v>378</v>
      </c>
      <c r="CB38" t="s">
        <v>378</v>
      </c>
      <c r="CC38" t="s">
        <v>378</v>
      </c>
      <c r="CD38" t="s">
        <v>378</v>
      </c>
      <c r="CE38" t="s">
        <v>378</v>
      </c>
      <c r="CF38" t="s">
        <v>378</v>
      </c>
      <c r="CG38" t="s">
        <v>378</v>
      </c>
      <c r="CH38" t="s">
        <v>378</v>
      </c>
      <c r="CI38" t="s">
        <v>378</v>
      </c>
      <c r="CJ38" t="s">
        <v>378</v>
      </c>
      <c r="CK38" t="s">
        <v>378</v>
      </c>
      <c r="CL38" t="s">
        <v>378</v>
      </c>
      <c r="CM38" t="s">
        <v>378</v>
      </c>
      <c r="CN38" t="s">
        <v>378</v>
      </c>
      <c r="CO38" t="s">
        <v>378</v>
      </c>
      <c r="CP38" t="s">
        <v>378</v>
      </c>
      <c r="CQ38" t="s">
        <v>378</v>
      </c>
      <c r="CR38" t="s">
        <v>378</v>
      </c>
      <c r="CS38" t="s">
        <v>378</v>
      </c>
      <c r="CT38" t="s">
        <v>378</v>
      </c>
      <c r="CU38" t="s">
        <v>378</v>
      </c>
      <c r="CV38" t="s">
        <v>378</v>
      </c>
      <c r="CW38" t="s">
        <v>378</v>
      </c>
      <c r="CX38" t="s">
        <v>378</v>
      </c>
      <c r="CY38" t="s">
        <v>378</v>
      </c>
      <c r="CZ38" t="s">
        <v>378</v>
      </c>
      <c r="DA38" t="s">
        <v>378</v>
      </c>
      <c r="DB38" t="s">
        <v>378</v>
      </c>
      <c r="DC38" t="s">
        <v>378</v>
      </c>
      <c r="DD38" t="s">
        <v>378</v>
      </c>
      <c r="DE38" t="s">
        <v>378</v>
      </c>
      <c r="DF38" t="s">
        <v>378</v>
      </c>
      <c r="DG38" t="s">
        <v>378</v>
      </c>
      <c r="DH38" t="s">
        <v>378</v>
      </c>
      <c r="DI38" t="s">
        <v>378</v>
      </c>
      <c r="DJ38" t="s">
        <v>378</v>
      </c>
      <c r="DK38" t="s">
        <v>378</v>
      </c>
      <c r="DL38" t="s">
        <v>378</v>
      </c>
      <c r="DM38" t="s">
        <v>378</v>
      </c>
      <c r="DN38" t="s">
        <v>378</v>
      </c>
      <c r="DO38" t="s">
        <v>378</v>
      </c>
      <c r="DP38" t="s">
        <v>378</v>
      </c>
      <c r="DQ38" t="s">
        <v>378</v>
      </c>
      <c r="DR38" t="s">
        <v>378</v>
      </c>
      <c r="DS38" t="s">
        <v>378</v>
      </c>
      <c r="DT38" t="s">
        <v>378</v>
      </c>
      <c r="DU38" t="s">
        <v>378</v>
      </c>
      <c r="DV38" t="s">
        <v>378</v>
      </c>
      <c r="DW38" t="s">
        <v>378</v>
      </c>
      <c r="DX38" t="s">
        <v>378</v>
      </c>
      <c r="DY38" t="s">
        <v>378</v>
      </c>
      <c r="DZ38" t="s">
        <v>378</v>
      </c>
      <c r="EA38" t="s">
        <v>378</v>
      </c>
      <c r="EB38" t="s">
        <v>378</v>
      </c>
      <c r="EC38" t="s">
        <v>378</v>
      </c>
      <c r="ED38" t="s">
        <v>378</v>
      </c>
      <c r="EE38" t="s">
        <v>378</v>
      </c>
      <c r="EF38" t="s">
        <v>378</v>
      </c>
      <c r="EG38" t="s">
        <v>378</v>
      </c>
      <c r="EH38" t="s">
        <v>378</v>
      </c>
      <c r="EI38" t="s">
        <v>378</v>
      </c>
      <c r="EJ38" t="s">
        <v>378</v>
      </c>
      <c r="EK38" t="s">
        <v>378</v>
      </c>
      <c r="EL38" t="s">
        <v>378</v>
      </c>
      <c r="EM38" t="s">
        <v>378</v>
      </c>
      <c r="EN38" t="s">
        <v>378</v>
      </c>
      <c r="EO38" t="s">
        <v>378</v>
      </c>
      <c r="EP38" t="s">
        <v>378</v>
      </c>
      <c r="EQ38" t="s">
        <v>378</v>
      </c>
      <c r="ER38" t="s">
        <v>378</v>
      </c>
      <c r="ES38" t="s">
        <v>378</v>
      </c>
      <c r="ET38" t="s">
        <v>378</v>
      </c>
      <c r="EU38" t="s">
        <v>378</v>
      </c>
      <c r="EV38" t="s">
        <v>378</v>
      </c>
      <c r="EW38" t="s">
        <v>378</v>
      </c>
      <c r="EX38" t="s">
        <v>378</v>
      </c>
      <c r="EY38" t="s">
        <v>378</v>
      </c>
      <c r="EZ38" t="s">
        <v>378</v>
      </c>
      <c r="FA38" t="s">
        <v>378</v>
      </c>
      <c r="FB38" t="s">
        <v>378</v>
      </c>
      <c r="FC38" t="s">
        <v>378</v>
      </c>
      <c r="FD38" t="s">
        <v>378</v>
      </c>
      <c r="FE38" t="s">
        <v>378</v>
      </c>
      <c r="FF38" t="s">
        <v>378</v>
      </c>
      <c r="FG38" t="s">
        <v>378</v>
      </c>
      <c r="FH38" t="s">
        <v>378</v>
      </c>
      <c r="FI38" t="s">
        <v>378</v>
      </c>
      <c r="FJ38" t="s">
        <v>378</v>
      </c>
      <c r="FK38" t="s">
        <v>378</v>
      </c>
      <c r="FL38" t="s">
        <v>378</v>
      </c>
      <c r="FM38" t="s">
        <v>378</v>
      </c>
      <c r="FN38" t="s">
        <v>378</v>
      </c>
      <c r="FO38" t="s">
        <v>378</v>
      </c>
      <c r="FP38" t="s">
        <v>378</v>
      </c>
      <c r="FQ38" t="s">
        <v>378</v>
      </c>
      <c r="FR38" t="s">
        <v>378</v>
      </c>
      <c r="FS38" t="s">
        <v>378</v>
      </c>
      <c r="FT38" t="s">
        <v>378</v>
      </c>
      <c r="FU38" t="s">
        <v>378</v>
      </c>
      <c r="FV38" t="s">
        <v>378</v>
      </c>
      <c r="FW38" t="s">
        <v>378</v>
      </c>
      <c r="FX38" t="s">
        <v>378</v>
      </c>
      <c r="FY38" t="s">
        <v>378</v>
      </c>
      <c r="FZ38" t="s">
        <v>378</v>
      </c>
      <c r="GA38" t="s">
        <v>378</v>
      </c>
      <c r="GB38" t="s">
        <v>378</v>
      </c>
      <c r="GC38" t="s">
        <v>378</v>
      </c>
      <c r="GD38" t="s">
        <v>378</v>
      </c>
      <c r="GE38" t="s">
        <v>378</v>
      </c>
      <c r="GF38" t="s">
        <v>378</v>
      </c>
      <c r="GG38" t="s">
        <v>378</v>
      </c>
      <c r="GH38" t="s">
        <v>378</v>
      </c>
      <c r="GI38" t="s">
        <v>378</v>
      </c>
      <c r="GJ38" t="s">
        <v>378</v>
      </c>
      <c r="GK38" t="s">
        <v>378</v>
      </c>
      <c r="GL38" t="s">
        <v>378</v>
      </c>
      <c r="GM38" t="s">
        <v>378</v>
      </c>
      <c r="GN38" t="s">
        <v>378</v>
      </c>
      <c r="GO38" t="s">
        <v>378</v>
      </c>
      <c r="GP38" t="s">
        <v>378</v>
      </c>
      <c r="GQ38" t="s">
        <v>378</v>
      </c>
      <c r="GR38" t="s">
        <v>378</v>
      </c>
      <c r="GS38" t="s">
        <v>378</v>
      </c>
      <c r="GT38" t="s">
        <v>378</v>
      </c>
      <c r="GU38" t="s">
        <v>378</v>
      </c>
      <c r="GV38" t="s">
        <v>378</v>
      </c>
      <c r="GW38" t="s">
        <v>378</v>
      </c>
      <c r="GX38" t="s">
        <v>378</v>
      </c>
      <c r="GY38" t="s">
        <v>378</v>
      </c>
      <c r="GZ38" t="s">
        <v>378</v>
      </c>
      <c r="HA38" t="s">
        <v>378</v>
      </c>
      <c r="HB38" t="s">
        <v>378</v>
      </c>
      <c r="HC38" t="s">
        <v>378</v>
      </c>
      <c r="HD38" t="s">
        <v>378</v>
      </c>
      <c r="HE38" t="s">
        <v>378</v>
      </c>
      <c r="HF38" t="s">
        <v>378</v>
      </c>
      <c r="HG38" t="s">
        <v>378</v>
      </c>
      <c r="HH38" t="s">
        <v>378</v>
      </c>
      <c r="HI38" t="s">
        <v>378</v>
      </c>
      <c r="HJ38" t="s">
        <v>378</v>
      </c>
      <c r="HK38" t="s">
        <v>378</v>
      </c>
      <c r="HL38" t="s">
        <v>378</v>
      </c>
      <c r="HM38" t="s">
        <v>378</v>
      </c>
      <c r="HN38" t="s">
        <v>378</v>
      </c>
      <c r="HO38" t="s">
        <v>378</v>
      </c>
      <c r="HP38" t="s">
        <v>378</v>
      </c>
      <c r="HQ38" t="s">
        <v>378</v>
      </c>
      <c r="HR38" t="s">
        <v>378</v>
      </c>
      <c r="HS38" t="s">
        <v>378</v>
      </c>
      <c r="HT38" t="s">
        <v>378</v>
      </c>
      <c r="HU38" t="s">
        <v>378</v>
      </c>
      <c r="HV38" t="s">
        <v>378</v>
      </c>
      <c r="HW38" t="s">
        <v>378</v>
      </c>
      <c r="HX38" t="s">
        <v>378</v>
      </c>
      <c r="HY38" t="s">
        <v>378</v>
      </c>
      <c r="HZ38" t="s">
        <v>378</v>
      </c>
      <c r="IA38" t="s">
        <v>378</v>
      </c>
      <c r="IB38" t="s">
        <v>378</v>
      </c>
      <c r="IC38" t="s">
        <v>378</v>
      </c>
      <c r="ID38" t="s">
        <v>378</v>
      </c>
      <c r="IE38" t="s">
        <v>378</v>
      </c>
      <c r="IF38" t="s">
        <v>378</v>
      </c>
      <c r="IG38" t="s">
        <v>378</v>
      </c>
      <c r="IH38" t="s">
        <v>378</v>
      </c>
      <c r="II38" t="s">
        <v>378</v>
      </c>
      <c r="IJ38" t="s">
        <v>378</v>
      </c>
      <c r="IK38" t="s">
        <v>378</v>
      </c>
      <c r="IL38" t="s">
        <v>378</v>
      </c>
      <c r="IM38" t="s">
        <v>378</v>
      </c>
      <c r="IN38" t="s">
        <v>378</v>
      </c>
      <c r="IO38" t="s">
        <v>378</v>
      </c>
    </row>
    <row r="39" spans="13:249" x14ac:dyDescent="0.35">
      <c r="M39" s="172"/>
      <c r="X39" s="173"/>
      <c r="BW39" t="s">
        <v>379</v>
      </c>
      <c r="BX39" t="s">
        <v>379</v>
      </c>
      <c r="BY39" t="s">
        <v>379</v>
      </c>
      <c r="BZ39" t="s">
        <v>379</v>
      </c>
      <c r="CA39" t="s">
        <v>379</v>
      </c>
      <c r="CB39" t="s">
        <v>379</v>
      </c>
      <c r="CC39" t="s">
        <v>379</v>
      </c>
      <c r="CD39" t="s">
        <v>379</v>
      </c>
      <c r="CE39" t="s">
        <v>379</v>
      </c>
      <c r="CF39" t="s">
        <v>379</v>
      </c>
      <c r="CG39" t="s">
        <v>379</v>
      </c>
      <c r="CH39" t="s">
        <v>379</v>
      </c>
      <c r="CI39" t="s">
        <v>379</v>
      </c>
      <c r="CJ39" t="s">
        <v>379</v>
      </c>
      <c r="CK39" t="s">
        <v>379</v>
      </c>
      <c r="CL39" t="s">
        <v>379</v>
      </c>
      <c r="CM39" t="s">
        <v>379</v>
      </c>
      <c r="CN39" t="s">
        <v>379</v>
      </c>
      <c r="CO39" t="s">
        <v>379</v>
      </c>
      <c r="CP39" t="s">
        <v>379</v>
      </c>
      <c r="CQ39" t="s">
        <v>379</v>
      </c>
      <c r="CR39" t="s">
        <v>379</v>
      </c>
      <c r="CS39" t="s">
        <v>379</v>
      </c>
      <c r="CT39" t="s">
        <v>379</v>
      </c>
      <c r="CU39" t="s">
        <v>379</v>
      </c>
      <c r="CV39" t="s">
        <v>379</v>
      </c>
      <c r="CW39" t="s">
        <v>379</v>
      </c>
      <c r="CX39" t="s">
        <v>379</v>
      </c>
      <c r="CY39" t="s">
        <v>379</v>
      </c>
      <c r="CZ39" t="s">
        <v>379</v>
      </c>
      <c r="DA39" t="s">
        <v>379</v>
      </c>
      <c r="DB39" t="s">
        <v>379</v>
      </c>
      <c r="DC39" t="s">
        <v>379</v>
      </c>
      <c r="DD39" t="s">
        <v>379</v>
      </c>
      <c r="DE39" t="s">
        <v>379</v>
      </c>
      <c r="DF39" t="s">
        <v>379</v>
      </c>
      <c r="DG39" t="s">
        <v>379</v>
      </c>
      <c r="DH39" t="s">
        <v>379</v>
      </c>
      <c r="DI39" t="s">
        <v>379</v>
      </c>
      <c r="DJ39" t="s">
        <v>379</v>
      </c>
      <c r="DK39" t="s">
        <v>379</v>
      </c>
      <c r="DL39" t="s">
        <v>379</v>
      </c>
      <c r="DM39" t="s">
        <v>379</v>
      </c>
      <c r="DN39" t="s">
        <v>379</v>
      </c>
      <c r="DO39" t="s">
        <v>379</v>
      </c>
      <c r="DP39" t="s">
        <v>379</v>
      </c>
      <c r="DQ39" t="s">
        <v>379</v>
      </c>
      <c r="DR39" t="s">
        <v>379</v>
      </c>
      <c r="DS39" t="s">
        <v>379</v>
      </c>
      <c r="DT39" t="s">
        <v>379</v>
      </c>
      <c r="DU39" t="s">
        <v>379</v>
      </c>
      <c r="DV39" t="s">
        <v>379</v>
      </c>
      <c r="DW39" t="s">
        <v>379</v>
      </c>
      <c r="DX39" t="s">
        <v>379</v>
      </c>
      <c r="DY39" t="s">
        <v>379</v>
      </c>
      <c r="DZ39" t="s">
        <v>379</v>
      </c>
      <c r="EA39" t="s">
        <v>379</v>
      </c>
      <c r="EB39" t="s">
        <v>379</v>
      </c>
      <c r="EC39" t="s">
        <v>379</v>
      </c>
      <c r="ED39" t="s">
        <v>379</v>
      </c>
      <c r="EE39" t="s">
        <v>379</v>
      </c>
      <c r="EF39" t="s">
        <v>379</v>
      </c>
      <c r="EG39" t="s">
        <v>379</v>
      </c>
      <c r="EH39" t="s">
        <v>379</v>
      </c>
      <c r="EI39" t="s">
        <v>379</v>
      </c>
      <c r="EJ39" t="s">
        <v>379</v>
      </c>
      <c r="EK39" t="s">
        <v>379</v>
      </c>
      <c r="EL39" t="s">
        <v>379</v>
      </c>
      <c r="EM39" t="s">
        <v>379</v>
      </c>
      <c r="EN39" t="s">
        <v>379</v>
      </c>
      <c r="EO39" t="s">
        <v>379</v>
      </c>
      <c r="EP39" t="s">
        <v>379</v>
      </c>
      <c r="EQ39" t="s">
        <v>379</v>
      </c>
      <c r="ER39" t="s">
        <v>379</v>
      </c>
      <c r="ES39" t="s">
        <v>379</v>
      </c>
      <c r="ET39" t="s">
        <v>379</v>
      </c>
      <c r="EU39" t="s">
        <v>379</v>
      </c>
      <c r="EV39" t="s">
        <v>379</v>
      </c>
      <c r="EW39" t="s">
        <v>379</v>
      </c>
      <c r="EX39" t="s">
        <v>379</v>
      </c>
      <c r="EY39" t="s">
        <v>379</v>
      </c>
      <c r="EZ39" t="s">
        <v>379</v>
      </c>
      <c r="FA39" t="s">
        <v>379</v>
      </c>
      <c r="FB39" t="s">
        <v>379</v>
      </c>
      <c r="FC39" t="s">
        <v>379</v>
      </c>
      <c r="FD39" t="s">
        <v>379</v>
      </c>
      <c r="FE39" t="s">
        <v>379</v>
      </c>
      <c r="FF39" t="s">
        <v>379</v>
      </c>
      <c r="FG39" t="s">
        <v>379</v>
      </c>
      <c r="FH39" t="s">
        <v>379</v>
      </c>
      <c r="FI39" t="s">
        <v>379</v>
      </c>
      <c r="FJ39" t="s">
        <v>379</v>
      </c>
      <c r="FK39" t="s">
        <v>379</v>
      </c>
      <c r="FL39" t="s">
        <v>379</v>
      </c>
      <c r="FM39" t="s">
        <v>379</v>
      </c>
      <c r="FN39" t="s">
        <v>379</v>
      </c>
      <c r="FO39" t="s">
        <v>379</v>
      </c>
      <c r="FP39" t="s">
        <v>379</v>
      </c>
      <c r="FQ39" t="s">
        <v>379</v>
      </c>
      <c r="FR39" t="s">
        <v>379</v>
      </c>
      <c r="FS39" t="s">
        <v>379</v>
      </c>
      <c r="FT39" t="s">
        <v>379</v>
      </c>
      <c r="FU39" t="s">
        <v>379</v>
      </c>
      <c r="FV39" t="s">
        <v>379</v>
      </c>
      <c r="FW39" t="s">
        <v>379</v>
      </c>
      <c r="FX39" t="s">
        <v>379</v>
      </c>
      <c r="FY39" t="s">
        <v>379</v>
      </c>
      <c r="FZ39" t="s">
        <v>379</v>
      </c>
      <c r="GA39" t="s">
        <v>379</v>
      </c>
      <c r="GB39" t="s">
        <v>379</v>
      </c>
      <c r="GC39" t="s">
        <v>379</v>
      </c>
      <c r="GD39" t="s">
        <v>379</v>
      </c>
      <c r="GE39" t="s">
        <v>379</v>
      </c>
      <c r="GF39" t="s">
        <v>379</v>
      </c>
      <c r="GG39" t="s">
        <v>379</v>
      </c>
      <c r="GH39" t="s">
        <v>379</v>
      </c>
      <c r="GI39" t="s">
        <v>379</v>
      </c>
      <c r="GJ39" t="s">
        <v>379</v>
      </c>
      <c r="GK39" t="s">
        <v>379</v>
      </c>
      <c r="GL39" t="s">
        <v>379</v>
      </c>
      <c r="GM39" t="s">
        <v>379</v>
      </c>
      <c r="GN39" t="s">
        <v>379</v>
      </c>
      <c r="GO39" t="s">
        <v>379</v>
      </c>
      <c r="GP39" t="s">
        <v>379</v>
      </c>
      <c r="GQ39" t="s">
        <v>379</v>
      </c>
      <c r="GR39" t="s">
        <v>379</v>
      </c>
      <c r="GS39" t="s">
        <v>379</v>
      </c>
      <c r="GT39" t="s">
        <v>379</v>
      </c>
      <c r="GU39" t="s">
        <v>379</v>
      </c>
      <c r="GV39" t="s">
        <v>379</v>
      </c>
      <c r="GW39" t="s">
        <v>379</v>
      </c>
      <c r="GX39" t="s">
        <v>379</v>
      </c>
      <c r="GY39" t="s">
        <v>379</v>
      </c>
      <c r="GZ39" t="s">
        <v>379</v>
      </c>
      <c r="HA39" t="s">
        <v>379</v>
      </c>
      <c r="HB39" t="s">
        <v>379</v>
      </c>
      <c r="HC39" t="s">
        <v>379</v>
      </c>
      <c r="HD39" t="s">
        <v>379</v>
      </c>
      <c r="HE39" t="s">
        <v>379</v>
      </c>
      <c r="HF39" t="s">
        <v>379</v>
      </c>
      <c r="HG39" t="s">
        <v>379</v>
      </c>
      <c r="HH39" t="s">
        <v>379</v>
      </c>
      <c r="HI39" t="s">
        <v>379</v>
      </c>
      <c r="HJ39" t="s">
        <v>379</v>
      </c>
      <c r="HK39" t="s">
        <v>379</v>
      </c>
      <c r="HL39" t="s">
        <v>379</v>
      </c>
      <c r="HM39" t="s">
        <v>379</v>
      </c>
      <c r="HN39" t="s">
        <v>379</v>
      </c>
      <c r="HO39" t="s">
        <v>379</v>
      </c>
      <c r="HP39" t="s">
        <v>379</v>
      </c>
      <c r="HQ39" t="s">
        <v>379</v>
      </c>
      <c r="HR39" t="s">
        <v>379</v>
      </c>
      <c r="HS39" t="s">
        <v>379</v>
      </c>
      <c r="HT39" t="s">
        <v>379</v>
      </c>
      <c r="HU39" t="s">
        <v>379</v>
      </c>
      <c r="HV39" t="s">
        <v>379</v>
      </c>
      <c r="HW39" t="s">
        <v>379</v>
      </c>
      <c r="HX39" t="s">
        <v>379</v>
      </c>
      <c r="HY39" t="s">
        <v>379</v>
      </c>
      <c r="HZ39" t="s">
        <v>379</v>
      </c>
      <c r="IA39" t="s">
        <v>379</v>
      </c>
      <c r="IB39" t="s">
        <v>379</v>
      </c>
      <c r="IC39" t="s">
        <v>379</v>
      </c>
      <c r="ID39" t="s">
        <v>379</v>
      </c>
      <c r="IE39" t="s">
        <v>379</v>
      </c>
      <c r="IF39" t="s">
        <v>379</v>
      </c>
      <c r="IG39" t="s">
        <v>379</v>
      </c>
      <c r="IH39" t="s">
        <v>379</v>
      </c>
      <c r="II39" t="s">
        <v>379</v>
      </c>
      <c r="IJ39" t="s">
        <v>379</v>
      </c>
      <c r="IK39" t="s">
        <v>379</v>
      </c>
      <c r="IL39" t="s">
        <v>379</v>
      </c>
      <c r="IM39" t="s">
        <v>379</v>
      </c>
      <c r="IN39" t="s">
        <v>379</v>
      </c>
      <c r="IO39" t="s">
        <v>379</v>
      </c>
    </row>
    <row r="40" spans="13:249" x14ac:dyDescent="0.35">
      <c r="M40" s="172"/>
      <c r="X40" s="173"/>
      <c r="BW40" t="s">
        <v>380</v>
      </c>
      <c r="BX40" t="s">
        <v>380</v>
      </c>
      <c r="BY40" t="s">
        <v>380</v>
      </c>
      <c r="BZ40" t="s">
        <v>380</v>
      </c>
      <c r="CA40" t="s">
        <v>380</v>
      </c>
      <c r="CB40" t="s">
        <v>380</v>
      </c>
      <c r="CC40" t="s">
        <v>380</v>
      </c>
      <c r="CD40" t="s">
        <v>380</v>
      </c>
      <c r="CE40" t="s">
        <v>380</v>
      </c>
      <c r="CF40" t="s">
        <v>380</v>
      </c>
      <c r="CG40" t="s">
        <v>380</v>
      </c>
      <c r="CH40" t="s">
        <v>380</v>
      </c>
      <c r="CI40" t="s">
        <v>380</v>
      </c>
      <c r="CJ40" t="s">
        <v>380</v>
      </c>
      <c r="CK40" t="s">
        <v>380</v>
      </c>
      <c r="CL40" t="s">
        <v>380</v>
      </c>
      <c r="CM40" t="s">
        <v>380</v>
      </c>
      <c r="CN40" t="s">
        <v>380</v>
      </c>
      <c r="CO40" t="s">
        <v>380</v>
      </c>
      <c r="CP40" t="s">
        <v>380</v>
      </c>
      <c r="CQ40" t="s">
        <v>380</v>
      </c>
      <c r="CR40" t="s">
        <v>380</v>
      </c>
      <c r="CS40" t="s">
        <v>380</v>
      </c>
      <c r="CT40" t="s">
        <v>380</v>
      </c>
      <c r="CU40" t="s">
        <v>380</v>
      </c>
      <c r="CV40" t="s">
        <v>380</v>
      </c>
      <c r="CW40" t="s">
        <v>380</v>
      </c>
      <c r="CX40" t="s">
        <v>380</v>
      </c>
      <c r="CY40" t="s">
        <v>380</v>
      </c>
      <c r="CZ40" t="s">
        <v>380</v>
      </c>
      <c r="DA40" t="s">
        <v>380</v>
      </c>
      <c r="DB40" t="s">
        <v>380</v>
      </c>
      <c r="DC40" t="s">
        <v>380</v>
      </c>
      <c r="DD40" t="s">
        <v>380</v>
      </c>
      <c r="DE40" t="s">
        <v>380</v>
      </c>
      <c r="DF40" t="s">
        <v>380</v>
      </c>
      <c r="DG40" t="s">
        <v>380</v>
      </c>
      <c r="DH40" t="s">
        <v>380</v>
      </c>
      <c r="DI40" t="s">
        <v>380</v>
      </c>
      <c r="DJ40" t="s">
        <v>380</v>
      </c>
      <c r="DK40" t="s">
        <v>380</v>
      </c>
      <c r="DL40" t="s">
        <v>380</v>
      </c>
      <c r="DM40" t="s">
        <v>380</v>
      </c>
      <c r="DN40" t="s">
        <v>380</v>
      </c>
      <c r="DO40" t="s">
        <v>380</v>
      </c>
      <c r="DP40" t="s">
        <v>380</v>
      </c>
      <c r="DQ40" t="s">
        <v>380</v>
      </c>
      <c r="DR40" t="s">
        <v>380</v>
      </c>
      <c r="DS40" t="s">
        <v>380</v>
      </c>
      <c r="DT40" t="s">
        <v>380</v>
      </c>
      <c r="DU40" t="s">
        <v>380</v>
      </c>
      <c r="DV40" t="s">
        <v>380</v>
      </c>
      <c r="DW40" t="s">
        <v>380</v>
      </c>
      <c r="DX40" t="s">
        <v>380</v>
      </c>
      <c r="DY40" t="s">
        <v>380</v>
      </c>
      <c r="DZ40" t="s">
        <v>380</v>
      </c>
      <c r="EA40" t="s">
        <v>380</v>
      </c>
      <c r="EB40" t="s">
        <v>380</v>
      </c>
      <c r="EC40" t="s">
        <v>380</v>
      </c>
      <c r="ED40" t="s">
        <v>380</v>
      </c>
      <c r="EE40" t="s">
        <v>380</v>
      </c>
      <c r="EF40" t="s">
        <v>380</v>
      </c>
      <c r="EG40" t="s">
        <v>380</v>
      </c>
      <c r="EH40" t="s">
        <v>380</v>
      </c>
      <c r="EI40" t="s">
        <v>380</v>
      </c>
      <c r="EJ40" t="s">
        <v>380</v>
      </c>
      <c r="EK40" t="s">
        <v>380</v>
      </c>
      <c r="EL40" t="s">
        <v>380</v>
      </c>
      <c r="EM40" t="s">
        <v>380</v>
      </c>
      <c r="EN40" t="s">
        <v>380</v>
      </c>
      <c r="EO40" t="s">
        <v>380</v>
      </c>
      <c r="EP40" t="s">
        <v>380</v>
      </c>
      <c r="EQ40" t="s">
        <v>380</v>
      </c>
      <c r="ER40" t="s">
        <v>380</v>
      </c>
      <c r="ES40" t="s">
        <v>380</v>
      </c>
      <c r="ET40" t="s">
        <v>380</v>
      </c>
      <c r="EU40" t="s">
        <v>380</v>
      </c>
      <c r="EV40" t="s">
        <v>380</v>
      </c>
      <c r="EW40" t="s">
        <v>380</v>
      </c>
      <c r="EX40" t="s">
        <v>380</v>
      </c>
      <c r="EY40" t="s">
        <v>380</v>
      </c>
      <c r="EZ40" t="s">
        <v>380</v>
      </c>
      <c r="FA40" t="s">
        <v>380</v>
      </c>
      <c r="FB40" t="s">
        <v>380</v>
      </c>
      <c r="FC40" t="s">
        <v>380</v>
      </c>
      <c r="FD40" t="s">
        <v>380</v>
      </c>
      <c r="FE40" t="s">
        <v>380</v>
      </c>
      <c r="FF40" t="s">
        <v>380</v>
      </c>
      <c r="FG40" t="s">
        <v>380</v>
      </c>
      <c r="FH40" t="s">
        <v>380</v>
      </c>
      <c r="FI40" t="s">
        <v>380</v>
      </c>
      <c r="FJ40" t="s">
        <v>380</v>
      </c>
      <c r="FK40" t="s">
        <v>380</v>
      </c>
      <c r="FL40" t="s">
        <v>380</v>
      </c>
      <c r="FM40" t="s">
        <v>380</v>
      </c>
      <c r="FN40" t="s">
        <v>380</v>
      </c>
      <c r="FO40" t="s">
        <v>380</v>
      </c>
      <c r="FP40" t="s">
        <v>380</v>
      </c>
      <c r="FQ40" t="s">
        <v>380</v>
      </c>
      <c r="FR40" t="s">
        <v>380</v>
      </c>
      <c r="FS40" t="s">
        <v>380</v>
      </c>
      <c r="FT40" t="s">
        <v>380</v>
      </c>
      <c r="FU40" t="s">
        <v>380</v>
      </c>
      <c r="FV40" t="s">
        <v>380</v>
      </c>
      <c r="FW40" t="s">
        <v>380</v>
      </c>
      <c r="FX40" t="s">
        <v>380</v>
      </c>
      <c r="FY40" t="s">
        <v>380</v>
      </c>
      <c r="FZ40" t="s">
        <v>380</v>
      </c>
      <c r="GA40" t="s">
        <v>380</v>
      </c>
      <c r="GB40" t="s">
        <v>380</v>
      </c>
      <c r="GC40" t="s">
        <v>380</v>
      </c>
      <c r="GD40" t="s">
        <v>380</v>
      </c>
      <c r="GE40" t="s">
        <v>380</v>
      </c>
      <c r="GF40" t="s">
        <v>380</v>
      </c>
      <c r="GG40" t="s">
        <v>380</v>
      </c>
      <c r="GH40" t="s">
        <v>380</v>
      </c>
      <c r="GI40" t="s">
        <v>380</v>
      </c>
      <c r="GJ40" t="s">
        <v>380</v>
      </c>
      <c r="GK40" t="s">
        <v>380</v>
      </c>
      <c r="GL40" t="s">
        <v>380</v>
      </c>
      <c r="GM40" t="s">
        <v>380</v>
      </c>
      <c r="GN40" t="s">
        <v>380</v>
      </c>
      <c r="GO40" t="s">
        <v>380</v>
      </c>
      <c r="GP40" t="s">
        <v>380</v>
      </c>
      <c r="GQ40" t="s">
        <v>380</v>
      </c>
      <c r="GR40" t="s">
        <v>380</v>
      </c>
      <c r="GS40" t="s">
        <v>380</v>
      </c>
      <c r="GT40" t="s">
        <v>380</v>
      </c>
      <c r="GU40" t="s">
        <v>380</v>
      </c>
      <c r="GV40" t="s">
        <v>380</v>
      </c>
      <c r="GW40" t="s">
        <v>380</v>
      </c>
      <c r="GX40" t="s">
        <v>380</v>
      </c>
      <c r="GY40" t="s">
        <v>380</v>
      </c>
      <c r="GZ40" t="s">
        <v>380</v>
      </c>
      <c r="HA40" t="s">
        <v>380</v>
      </c>
      <c r="HB40" t="s">
        <v>380</v>
      </c>
      <c r="HC40" t="s">
        <v>380</v>
      </c>
      <c r="HD40" t="s">
        <v>380</v>
      </c>
      <c r="HE40" t="s">
        <v>380</v>
      </c>
      <c r="HF40" t="s">
        <v>380</v>
      </c>
      <c r="HG40" t="s">
        <v>380</v>
      </c>
      <c r="HH40" t="s">
        <v>380</v>
      </c>
      <c r="HI40" t="s">
        <v>380</v>
      </c>
      <c r="HJ40" t="s">
        <v>380</v>
      </c>
      <c r="HK40" t="s">
        <v>380</v>
      </c>
      <c r="HL40" t="s">
        <v>380</v>
      </c>
      <c r="HM40" t="s">
        <v>380</v>
      </c>
      <c r="HN40" t="s">
        <v>380</v>
      </c>
      <c r="HO40" t="s">
        <v>380</v>
      </c>
      <c r="HP40" t="s">
        <v>380</v>
      </c>
      <c r="HQ40" t="s">
        <v>380</v>
      </c>
      <c r="HR40" t="s">
        <v>380</v>
      </c>
      <c r="HS40" t="s">
        <v>380</v>
      </c>
      <c r="HT40" t="s">
        <v>380</v>
      </c>
      <c r="HU40" t="s">
        <v>380</v>
      </c>
      <c r="HV40" t="s">
        <v>380</v>
      </c>
      <c r="HW40" t="s">
        <v>380</v>
      </c>
      <c r="HX40" t="s">
        <v>380</v>
      </c>
      <c r="HY40" t="s">
        <v>380</v>
      </c>
      <c r="HZ40" t="s">
        <v>380</v>
      </c>
      <c r="IA40" t="s">
        <v>380</v>
      </c>
      <c r="IB40" t="s">
        <v>380</v>
      </c>
      <c r="IC40" t="s">
        <v>380</v>
      </c>
      <c r="ID40" t="s">
        <v>380</v>
      </c>
      <c r="IE40" t="s">
        <v>380</v>
      </c>
      <c r="IF40" t="s">
        <v>380</v>
      </c>
      <c r="IG40" t="s">
        <v>380</v>
      </c>
      <c r="IH40" t="s">
        <v>380</v>
      </c>
      <c r="II40" t="s">
        <v>380</v>
      </c>
      <c r="IJ40" t="s">
        <v>380</v>
      </c>
      <c r="IK40" t="s">
        <v>380</v>
      </c>
      <c r="IL40" t="s">
        <v>380</v>
      </c>
      <c r="IM40" t="s">
        <v>380</v>
      </c>
      <c r="IN40" t="s">
        <v>380</v>
      </c>
      <c r="IO40" t="s">
        <v>380</v>
      </c>
    </row>
    <row r="41" spans="13:249" x14ac:dyDescent="0.35">
      <c r="M41" s="172"/>
      <c r="X41" s="173"/>
      <c r="BW41" t="s">
        <v>381</v>
      </c>
      <c r="BX41" t="s">
        <v>381</v>
      </c>
      <c r="BY41" t="s">
        <v>381</v>
      </c>
      <c r="BZ41" t="s">
        <v>381</v>
      </c>
      <c r="CA41" t="s">
        <v>381</v>
      </c>
      <c r="CB41" t="s">
        <v>381</v>
      </c>
      <c r="CC41" t="s">
        <v>381</v>
      </c>
      <c r="CD41" t="s">
        <v>381</v>
      </c>
      <c r="CE41" t="s">
        <v>381</v>
      </c>
      <c r="CF41" t="s">
        <v>381</v>
      </c>
      <c r="CG41" t="s">
        <v>381</v>
      </c>
      <c r="CH41" t="s">
        <v>381</v>
      </c>
      <c r="CI41" t="s">
        <v>381</v>
      </c>
      <c r="CJ41" t="s">
        <v>381</v>
      </c>
      <c r="CK41" t="s">
        <v>381</v>
      </c>
      <c r="CL41" t="s">
        <v>381</v>
      </c>
      <c r="CM41" t="s">
        <v>381</v>
      </c>
      <c r="CN41" t="s">
        <v>381</v>
      </c>
      <c r="CO41" t="s">
        <v>381</v>
      </c>
      <c r="CP41" t="s">
        <v>381</v>
      </c>
      <c r="CQ41" t="s">
        <v>381</v>
      </c>
      <c r="CR41" t="s">
        <v>381</v>
      </c>
      <c r="CS41" t="s">
        <v>381</v>
      </c>
      <c r="CT41" t="s">
        <v>381</v>
      </c>
      <c r="CU41" t="s">
        <v>381</v>
      </c>
      <c r="CV41" t="s">
        <v>381</v>
      </c>
      <c r="CW41" t="s">
        <v>381</v>
      </c>
      <c r="CX41" t="s">
        <v>381</v>
      </c>
      <c r="CY41" t="s">
        <v>381</v>
      </c>
      <c r="CZ41" t="s">
        <v>381</v>
      </c>
      <c r="DA41" t="s">
        <v>381</v>
      </c>
      <c r="DB41" t="s">
        <v>381</v>
      </c>
      <c r="DC41" t="s">
        <v>381</v>
      </c>
      <c r="DD41" t="s">
        <v>381</v>
      </c>
      <c r="DE41" t="s">
        <v>381</v>
      </c>
      <c r="DF41" t="s">
        <v>381</v>
      </c>
      <c r="DG41" t="s">
        <v>381</v>
      </c>
      <c r="DH41" t="s">
        <v>381</v>
      </c>
      <c r="DI41" t="s">
        <v>381</v>
      </c>
      <c r="DJ41" t="s">
        <v>381</v>
      </c>
      <c r="DK41" t="s">
        <v>381</v>
      </c>
      <c r="DL41" t="s">
        <v>381</v>
      </c>
      <c r="DM41" t="s">
        <v>381</v>
      </c>
      <c r="DN41" t="s">
        <v>381</v>
      </c>
      <c r="DO41" t="s">
        <v>381</v>
      </c>
      <c r="DP41" t="s">
        <v>381</v>
      </c>
      <c r="DQ41" t="s">
        <v>381</v>
      </c>
      <c r="DR41" t="s">
        <v>381</v>
      </c>
      <c r="DS41" t="s">
        <v>381</v>
      </c>
      <c r="DT41" t="s">
        <v>381</v>
      </c>
      <c r="DU41" t="s">
        <v>381</v>
      </c>
      <c r="DV41" t="s">
        <v>381</v>
      </c>
      <c r="DW41" t="s">
        <v>381</v>
      </c>
      <c r="DX41" t="s">
        <v>381</v>
      </c>
      <c r="DY41" t="s">
        <v>381</v>
      </c>
      <c r="DZ41" t="s">
        <v>381</v>
      </c>
      <c r="EA41" t="s">
        <v>381</v>
      </c>
      <c r="EB41" t="s">
        <v>381</v>
      </c>
      <c r="EC41" t="s">
        <v>381</v>
      </c>
      <c r="ED41" t="s">
        <v>381</v>
      </c>
      <c r="EE41" t="s">
        <v>381</v>
      </c>
      <c r="EF41" t="s">
        <v>381</v>
      </c>
      <c r="EG41" t="s">
        <v>381</v>
      </c>
      <c r="EH41" t="s">
        <v>381</v>
      </c>
      <c r="EI41" t="s">
        <v>381</v>
      </c>
      <c r="EJ41" t="s">
        <v>381</v>
      </c>
      <c r="EK41" t="s">
        <v>381</v>
      </c>
      <c r="EL41" t="s">
        <v>381</v>
      </c>
      <c r="EM41" t="s">
        <v>381</v>
      </c>
      <c r="EN41" t="s">
        <v>381</v>
      </c>
      <c r="EO41" t="s">
        <v>381</v>
      </c>
      <c r="EP41" t="s">
        <v>381</v>
      </c>
      <c r="EQ41" t="s">
        <v>381</v>
      </c>
      <c r="ER41" t="s">
        <v>381</v>
      </c>
      <c r="ES41" t="s">
        <v>381</v>
      </c>
      <c r="ET41" t="s">
        <v>381</v>
      </c>
      <c r="EU41" t="s">
        <v>381</v>
      </c>
      <c r="EV41" t="s">
        <v>381</v>
      </c>
      <c r="EW41" t="s">
        <v>381</v>
      </c>
      <c r="EX41" t="s">
        <v>381</v>
      </c>
      <c r="EY41" t="s">
        <v>381</v>
      </c>
      <c r="EZ41" t="s">
        <v>381</v>
      </c>
      <c r="FA41" t="s">
        <v>381</v>
      </c>
      <c r="FB41" t="s">
        <v>381</v>
      </c>
      <c r="FC41" t="s">
        <v>381</v>
      </c>
      <c r="FD41" t="s">
        <v>381</v>
      </c>
      <c r="FE41" t="s">
        <v>381</v>
      </c>
      <c r="FF41" t="s">
        <v>381</v>
      </c>
      <c r="FG41" t="s">
        <v>381</v>
      </c>
      <c r="FH41" t="s">
        <v>381</v>
      </c>
      <c r="FI41" t="s">
        <v>381</v>
      </c>
      <c r="FJ41" t="s">
        <v>381</v>
      </c>
      <c r="FK41" t="s">
        <v>381</v>
      </c>
      <c r="FL41" t="s">
        <v>381</v>
      </c>
      <c r="FM41" t="s">
        <v>381</v>
      </c>
      <c r="FN41" t="s">
        <v>381</v>
      </c>
      <c r="FO41" t="s">
        <v>381</v>
      </c>
      <c r="FP41" t="s">
        <v>381</v>
      </c>
      <c r="FQ41" t="s">
        <v>381</v>
      </c>
      <c r="FR41" t="s">
        <v>381</v>
      </c>
      <c r="FS41" t="s">
        <v>381</v>
      </c>
      <c r="FT41" t="s">
        <v>381</v>
      </c>
      <c r="FU41" t="s">
        <v>381</v>
      </c>
      <c r="FV41" t="s">
        <v>381</v>
      </c>
      <c r="FW41" t="s">
        <v>381</v>
      </c>
      <c r="FX41" t="s">
        <v>381</v>
      </c>
      <c r="FY41" t="s">
        <v>381</v>
      </c>
      <c r="FZ41" t="s">
        <v>381</v>
      </c>
      <c r="GA41" t="s">
        <v>381</v>
      </c>
      <c r="GB41" t="s">
        <v>381</v>
      </c>
      <c r="GC41" t="s">
        <v>381</v>
      </c>
      <c r="GD41" t="s">
        <v>381</v>
      </c>
      <c r="GE41" t="s">
        <v>381</v>
      </c>
      <c r="GF41" t="s">
        <v>381</v>
      </c>
      <c r="GG41" t="s">
        <v>381</v>
      </c>
      <c r="GH41" t="s">
        <v>381</v>
      </c>
      <c r="GI41" t="s">
        <v>381</v>
      </c>
      <c r="GJ41" t="s">
        <v>381</v>
      </c>
      <c r="GK41" t="s">
        <v>381</v>
      </c>
      <c r="GL41" t="s">
        <v>381</v>
      </c>
      <c r="GM41" t="s">
        <v>381</v>
      </c>
      <c r="GN41" t="s">
        <v>381</v>
      </c>
      <c r="GO41" t="s">
        <v>381</v>
      </c>
      <c r="GP41" t="s">
        <v>381</v>
      </c>
      <c r="GQ41" t="s">
        <v>381</v>
      </c>
      <c r="GR41" t="s">
        <v>381</v>
      </c>
      <c r="GS41" t="s">
        <v>381</v>
      </c>
      <c r="GT41" t="s">
        <v>381</v>
      </c>
      <c r="GU41" t="s">
        <v>381</v>
      </c>
      <c r="GV41" t="s">
        <v>381</v>
      </c>
      <c r="GW41" t="s">
        <v>381</v>
      </c>
      <c r="GX41" t="s">
        <v>381</v>
      </c>
      <c r="GY41" t="s">
        <v>381</v>
      </c>
      <c r="GZ41" t="s">
        <v>381</v>
      </c>
      <c r="HA41" t="s">
        <v>381</v>
      </c>
      <c r="HB41" t="s">
        <v>381</v>
      </c>
      <c r="HC41" t="s">
        <v>381</v>
      </c>
      <c r="HD41" t="s">
        <v>381</v>
      </c>
      <c r="HE41" t="s">
        <v>381</v>
      </c>
      <c r="HF41" t="s">
        <v>381</v>
      </c>
      <c r="HG41" t="s">
        <v>381</v>
      </c>
      <c r="HH41" t="s">
        <v>381</v>
      </c>
      <c r="HI41" t="s">
        <v>381</v>
      </c>
      <c r="HJ41" t="s">
        <v>381</v>
      </c>
      <c r="HK41" t="s">
        <v>381</v>
      </c>
      <c r="HL41" t="s">
        <v>381</v>
      </c>
      <c r="HM41" t="s">
        <v>381</v>
      </c>
      <c r="HN41" t="s">
        <v>381</v>
      </c>
      <c r="HO41" t="s">
        <v>381</v>
      </c>
      <c r="HP41" t="s">
        <v>381</v>
      </c>
      <c r="HQ41" t="s">
        <v>381</v>
      </c>
      <c r="HR41" t="s">
        <v>381</v>
      </c>
      <c r="HS41" t="s">
        <v>381</v>
      </c>
      <c r="HT41" t="s">
        <v>381</v>
      </c>
      <c r="HU41" t="s">
        <v>381</v>
      </c>
      <c r="HV41" t="s">
        <v>381</v>
      </c>
      <c r="HW41" t="s">
        <v>381</v>
      </c>
      <c r="HX41" t="s">
        <v>381</v>
      </c>
      <c r="HY41" t="s">
        <v>381</v>
      </c>
      <c r="HZ41" t="s">
        <v>381</v>
      </c>
      <c r="IA41" t="s">
        <v>381</v>
      </c>
      <c r="IB41" t="s">
        <v>381</v>
      </c>
      <c r="IC41" t="s">
        <v>381</v>
      </c>
      <c r="ID41" t="s">
        <v>381</v>
      </c>
      <c r="IE41" t="s">
        <v>381</v>
      </c>
      <c r="IF41" t="s">
        <v>381</v>
      </c>
      <c r="IG41" t="s">
        <v>381</v>
      </c>
      <c r="IH41" t="s">
        <v>381</v>
      </c>
      <c r="II41" t="s">
        <v>381</v>
      </c>
      <c r="IJ41" t="s">
        <v>381</v>
      </c>
      <c r="IK41" t="s">
        <v>381</v>
      </c>
      <c r="IL41" t="s">
        <v>381</v>
      </c>
      <c r="IM41" t="s">
        <v>381</v>
      </c>
      <c r="IN41" t="s">
        <v>381</v>
      </c>
      <c r="IO41" t="s">
        <v>381</v>
      </c>
    </row>
    <row r="42" spans="13:249" x14ac:dyDescent="0.35">
      <c r="M42" s="172"/>
      <c r="X42" s="173"/>
      <c r="BW42" t="s">
        <v>382</v>
      </c>
      <c r="BX42" t="s">
        <v>382</v>
      </c>
      <c r="BY42" t="s">
        <v>382</v>
      </c>
      <c r="BZ42" t="s">
        <v>382</v>
      </c>
      <c r="CA42" t="s">
        <v>382</v>
      </c>
      <c r="CB42" t="s">
        <v>382</v>
      </c>
      <c r="CC42" t="s">
        <v>382</v>
      </c>
      <c r="CD42" t="s">
        <v>382</v>
      </c>
      <c r="CE42" t="s">
        <v>382</v>
      </c>
      <c r="CF42" t="s">
        <v>382</v>
      </c>
      <c r="CG42" t="s">
        <v>382</v>
      </c>
      <c r="CH42" t="s">
        <v>382</v>
      </c>
      <c r="CI42" t="s">
        <v>382</v>
      </c>
      <c r="CJ42" t="s">
        <v>382</v>
      </c>
      <c r="CK42" t="s">
        <v>382</v>
      </c>
      <c r="CL42" t="s">
        <v>382</v>
      </c>
      <c r="CM42" t="s">
        <v>382</v>
      </c>
      <c r="CN42" t="s">
        <v>382</v>
      </c>
      <c r="CO42" t="s">
        <v>382</v>
      </c>
      <c r="CP42" t="s">
        <v>382</v>
      </c>
      <c r="CQ42" t="s">
        <v>382</v>
      </c>
      <c r="CR42" t="s">
        <v>382</v>
      </c>
      <c r="CS42" t="s">
        <v>382</v>
      </c>
      <c r="CT42" t="s">
        <v>382</v>
      </c>
      <c r="CU42" t="s">
        <v>382</v>
      </c>
      <c r="CV42" t="s">
        <v>382</v>
      </c>
      <c r="CW42" t="s">
        <v>382</v>
      </c>
      <c r="CX42" t="s">
        <v>382</v>
      </c>
      <c r="CY42" t="s">
        <v>382</v>
      </c>
      <c r="CZ42" t="s">
        <v>382</v>
      </c>
      <c r="DA42" t="s">
        <v>382</v>
      </c>
      <c r="DB42" t="s">
        <v>382</v>
      </c>
      <c r="DC42" t="s">
        <v>382</v>
      </c>
      <c r="DD42" t="s">
        <v>382</v>
      </c>
      <c r="DE42" t="s">
        <v>382</v>
      </c>
      <c r="DF42" t="s">
        <v>382</v>
      </c>
      <c r="DG42" t="s">
        <v>382</v>
      </c>
      <c r="DH42" t="s">
        <v>382</v>
      </c>
      <c r="DI42" t="s">
        <v>382</v>
      </c>
      <c r="DJ42" t="s">
        <v>382</v>
      </c>
      <c r="DK42" t="s">
        <v>382</v>
      </c>
      <c r="DL42" t="s">
        <v>382</v>
      </c>
      <c r="DM42" t="s">
        <v>382</v>
      </c>
      <c r="DN42" t="s">
        <v>382</v>
      </c>
      <c r="DO42" t="s">
        <v>382</v>
      </c>
      <c r="DP42" t="s">
        <v>382</v>
      </c>
      <c r="DQ42" t="s">
        <v>382</v>
      </c>
      <c r="DR42" t="s">
        <v>382</v>
      </c>
      <c r="DS42" t="s">
        <v>382</v>
      </c>
      <c r="DT42" t="s">
        <v>382</v>
      </c>
      <c r="DU42" t="s">
        <v>382</v>
      </c>
      <c r="DV42" t="s">
        <v>382</v>
      </c>
      <c r="DW42" t="s">
        <v>382</v>
      </c>
      <c r="DX42" t="s">
        <v>382</v>
      </c>
      <c r="DY42" t="s">
        <v>382</v>
      </c>
      <c r="DZ42" t="s">
        <v>382</v>
      </c>
      <c r="EA42" t="s">
        <v>382</v>
      </c>
      <c r="EB42" t="s">
        <v>382</v>
      </c>
      <c r="EC42" t="s">
        <v>382</v>
      </c>
      <c r="ED42" t="s">
        <v>382</v>
      </c>
      <c r="EE42" t="s">
        <v>382</v>
      </c>
      <c r="EF42" t="s">
        <v>382</v>
      </c>
      <c r="EG42" t="s">
        <v>382</v>
      </c>
      <c r="EH42" t="s">
        <v>382</v>
      </c>
      <c r="EI42" t="s">
        <v>382</v>
      </c>
      <c r="EJ42" t="s">
        <v>382</v>
      </c>
      <c r="EK42" t="s">
        <v>382</v>
      </c>
      <c r="EL42" t="s">
        <v>382</v>
      </c>
      <c r="EM42" t="s">
        <v>382</v>
      </c>
      <c r="EN42" t="s">
        <v>382</v>
      </c>
      <c r="EO42" t="s">
        <v>382</v>
      </c>
      <c r="EP42" t="s">
        <v>382</v>
      </c>
      <c r="EQ42" t="s">
        <v>382</v>
      </c>
      <c r="ER42" t="s">
        <v>382</v>
      </c>
      <c r="ES42" t="s">
        <v>382</v>
      </c>
      <c r="ET42" t="s">
        <v>382</v>
      </c>
      <c r="EU42" t="s">
        <v>382</v>
      </c>
      <c r="EV42" t="s">
        <v>382</v>
      </c>
      <c r="EW42" t="s">
        <v>382</v>
      </c>
      <c r="EX42" t="s">
        <v>382</v>
      </c>
      <c r="EY42" t="s">
        <v>382</v>
      </c>
      <c r="EZ42" t="s">
        <v>382</v>
      </c>
      <c r="FA42" t="s">
        <v>382</v>
      </c>
      <c r="FB42" t="s">
        <v>382</v>
      </c>
      <c r="FC42" t="s">
        <v>382</v>
      </c>
      <c r="FD42" t="s">
        <v>382</v>
      </c>
      <c r="FE42" t="s">
        <v>382</v>
      </c>
      <c r="FF42" t="s">
        <v>382</v>
      </c>
      <c r="FG42" t="s">
        <v>382</v>
      </c>
      <c r="FH42" t="s">
        <v>382</v>
      </c>
      <c r="FI42" t="s">
        <v>382</v>
      </c>
      <c r="FJ42" t="s">
        <v>382</v>
      </c>
      <c r="FK42" t="s">
        <v>382</v>
      </c>
      <c r="FL42" t="s">
        <v>382</v>
      </c>
      <c r="FM42" t="s">
        <v>382</v>
      </c>
      <c r="FN42" t="s">
        <v>382</v>
      </c>
      <c r="FO42" t="s">
        <v>382</v>
      </c>
      <c r="FP42" t="s">
        <v>382</v>
      </c>
      <c r="FQ42" t="s">
        <v>382</v>
      </c>
      <c r="FR42" t="s">
        <v>382</v>
      </c>
      <c r="FS42" t="s">
        <v>382</v>
      </c>
      <c r="FT42" t="s">
        <v>382</v>
      </c>
      <c r="FU42" t="s">
        <v>382</v>
      </c>
      <c r="FV42" t="s">
        <v>382</v>
      </c>
      <c r="FW42" t="s">
        <v>382</v>
      </c>
      <c r="FX42" t="s">
        <v>382</v>
      </c>
      <c r="FY42" t="s">
        <v>382</v>
      </c>
      <c r="FZ42" t="s">
        <v>382</v>
      </c>
      <c r="GA42" t="s">
        <v>382</v>
      </c>
      <c r="GB42" t="s">
        <v>382</v>
      </c>
      <c r="GC42" t="s">
        <v>382</v>
      </c>
      <c r="GD42" t="s">
        <v>382</v>
      </c>
      <c r="GE42" t="s">
        <v>382</v>
      </c>
      <c r="GF42" t="s">
        <v>382</v>
      </c>
      <c r="GG42" t="s">
        <v>382</v>
      </c>
      <c r="GH42" t="s">
        <v>382</v>
      </c>
      <c r="GI42" t="s">
        <v>382</v>
      </c>
      <c r="GJ42" t="s">
        <v>382</v>
      </c>
      <c r="GK42" t="s">
        <v>382</v>
      </c>
      <c r="GL42" t="s">
        <v>382</v>
      </c>
      <c r="GM42" t="s">
        <v>382</v>
      </c>
      <c r="GN42" t="s">
        <v>382</v>
      </c>
      <c r="GO42" t="s">
        <v>382</v>
      </c>
      <c r="GP42" t="s">
        <v>382</v>
      </c>
      <c r="GQ42" t="s">
        <v>382</v>
      </c>
      <c r="GR42" t="s">
        <v>382</v>
      </c>
      <c r="GS42" t="s">
        <v>382</v>
      </c>
      <c r="GT42" t="s">
        <v>382</v>
      </c>
      <c r="GU42" t="s">
        <v>382</v>
      </c>
      <c r="GV42" t="s">
        <v>382</v>
      </c>
      <c r="GW42" t="s">
        <v>382</v>
      </c>
      <c r="GX42" t="s">
        <v>382</v>
      </c>
      <c r="GY42" t="s">
        <v>382</v>
      </c>
      <c r="GZ42" t="s">
        <v>382</v>
      </c>
      <c r="HA42" t="s">
        <v>382</v>
      </c>
      <c r="HB42" t="s">
        <v>382</v>
      </c>
      <c r="HC42" t="s">
        <v>382</v>
      </c>
      <c r="HD42" t="s">
        <v>382</v>
      </c>
      <c r="HE42" t="s">
        <v>382</v>
      </c>
      <c r="HF42" t="s">
        <v>382</v>
      </c>
      <c r="HG42" t="s">
        <v>382</v>
      </c>
      <c r="HH42" t="s">
        <v>382</v>
      </c>
      <c r="HI42" t="s">
        <v>382</v>
      </c>
      <c r="HJ42" t="s">
        <v>382</v>
      </c>
      <c r="HK42" t="s">
        <v>382</v>
      </c>
      <c r="HL42" t="s">
        <v>382</v>
      </c>
      <c r="HM42" t="s">
        <v>382</v>
      </c>
      <c r="HN42" t="s">
        <v>382</v>
      </c>
      <c r="HO42" t="s">
        <v>382</v>
      </c>
      <c r="HP42" t="s">
        <v>382</v>
      </c>
      <c r="HQ42" t="s">
        <v>382</v>
      </c>
      <c r="HR42" t="s">
        <v>382</v>
      </c>
      <c r="HS42" t="s">
        <v>382</v>
      </c>
      <c r="HT42" t="s">
        <v>382</v>
      </c>
      <c r="HU42" t="s">
        <v>382</v>
      </c>
      <c r="HV42" t="s">
        <v>382</v>
      </c>
      <c r="HW42" t="s">
        <v>382</v>
      </c>
      <c r="HX42" t="s">
        <v>382</v>
      </c>
      <c r="HY42" t="s">
        <v>382</v>
      </c>
      <c r="HZ42" t="s">
        <v>382</v>
      </c>
      <c r="IA42" t="s">
        <v>382</v>
      </c>
      <c r="IB42" t="s">
        <v>382</v>
      </c>
      <c r="IC42" t="s">
        <v>382</v>
      </c>
      <c r="ID42" t="s">
        <v>382</v>
      </c>
      <c r="IE42" t="s">
        <v>382</v>
      </c>
      <c r="IF42" t="s">
        <v>382</v>
      </c>
      <c r="IG42" t="s">
        <v>382</v>
      </c>
      <c r="IH42" t="s">
        <v>382</v>
      </c>
      <c r="II42" t="s">
        <v>382</v>
      </c>
      <c r="IJ42" t="s">
        <v>382</v>
      </c>
      <c r="IK42" t="s">
        <v>382</v>
      </c>
      <c r="IL42" t="s">
        <v>382</v>
      </c>
      <c r="IM42" t="s">
        <v>382</v>
      </c>
      <c r="IN42" t="s">
        <v>382</v>
      </c>
      <c r="IO42" t="s">
        <v>382</v>
      </c>
    </row>
    <row r="43" spans="13:249" x14ac:dyDescent="0.35">
      <c r="M43" s="172"/>
      <c r="X43" s="173"/>
    </row>
    <row r="44" spans="13:249" ht="29" x14ac:dyDescent="0.35">
      <c r="M44" s="172"/>
      <c r="X44" s="173"/>
      <c r="BV44" s="2" t="s">
        <v>425</v>
      </c>
    </row>
    <row r="45" spans="13:249" x14ac:dyDescent="0.35">
      <c r="M45" s="172"/>
      <c r="X45" s="173"/>
    </row>
    <row r="46" spans="13:249" x14ac:dyDescent="0.35">
      <c r="M46" s="172"/>
      <c r="X46" s="173"/>
      <c r="BV46" t="b">
        <v>1</v>
      </c>
    </row>
    <row r="47" spans="13:249" x14ac:dyDescent="0.35">
      <c r="M47" s="172"/>
      <c r="X47" s="173"/>
    </row>
    <row r="48" spans="13:249" x14ac:dyDescent="0.35">
      <c r="M48" s="172"/>
      <c r="X48" s="173"/>
    </row>
    <row r="49" spans="13:90" x14ac:dyDescent="0.35">
      <c r="M49" s="172"/>
      <c r="X49" s="173"/>
      <c r="BV49">
        <v>1</v>
      </c>
    </row>
    <row r="50" spans="13:90" x14ac:dyDescent="0.35">
      <c r="M50" s="172"/>
      <c r="X50" s="173"/>
      <c r="BV50" t="s">
        <v>425</v>
      </c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</row>
    <row r="51" spans="13:90" x14ac:dyDescent="0.35">
      <c r="M51" s="172"/>
      <c r="X51" s="173"/>
      <c r="BV51" t="s">
        <v>366</v>
      </c>
    </row>
    <row r="52" spans="13:90" x14ac:dyDescent="0.35">
      <c r="M52" s="172"/>
      <c r="X52" s="173"/>
      <c r="BV52" t="s">
        <v>367</v>
      </c>
    </row>
    <row r="53" spans="13:90" x14ac:dyDescent="0.35">
      <c r="M53" s="172"/>
      <c r="X53" s="173"/>
      <c r="BV53" t="s">
        <v>368</v>
      </c>
    </row>
    <row r="54" spans="13:90" x14ac:dyDescent="0.35">
      <c r="M54" s="172"/>
      <c r="X54" s="173"/>
      <c r="BV54" t="s">
        <v>373</v>
      </c>
    </row>
    <row r="55" spans="13:90" x14ac:dyDescent="0.35">
      <c r="M55" s="172"/>
      <c r="X55" s="173"/>
      <c r="BV55" t="s">
        <v>374</v>
      </c>
    </row>
    <row r="56" spans="13:90" x14ac:dyDescent="0.35">
      <c r="M56" s="172"/>
      <c r="X56" s="173"/>
      <c r="BV56" t="s">
        <v>375</v>
      </c>
    </row>
    <row r="57" spans="13:90" x14ac:dyDescent="0.35">
      <c r="M57" s="172"/>
      <c r="X57" s="173"/>
      <c r="BV57" t="s">
        <v>379</v>
      </c>
    </row>
    <row r="58" spans="13:90" x14ac:dyDescent="0.35">
      <c r="M58" s="172"/>
      <c r="X58" s="173"/>
      <c r="BV58" t="s">
        <v>380</v>
      </c>
    </row>
    <row r="59" spans="13:90" x14ac:dyDescent="0.35">
      <c r="M59" s="172"/>
      <c r="X59" s="173"/>
      <c r="BV59" t="s">
        <v>381</v>
      </c>
    </row>
    <row r="60" spans="13:90" x14ac:dyDescent="0.35">
      <c r="M60" s="172"/>
      <c r="X60" s="173"/>
    </row>
    <row r="61" spans="13:90" x14ac:dyDescent="0.35">
      <c r="M61" s="172"/>
      <c r="X61" s="173"/>
    </row>
    <row r="62" spans="13:90" x14ac:dyDescent="0.35">
      <c r="M62" s="172"/>
      <c r="X62" s="173"/>
    </row>
    <row r="63" spans="13:90" x14ac:dyDescent="0.35">
      <c r="M63" s="172"/>
      <c r="X63" s="173"/>
    </row>
    <row r="64" spans="13:90" x14ac:dyDescent="0.35">
      <c r="M64" s="172"/>
      <c r="X64" s="173"/>
    </row>
    <row r="65" spans="13:72" x14ac:dyDescent="0.35">
      <c r="M65" s="172"/>
      <c r="X65" s="173"/>
    </row>
    <row r="66" spans="13:72" x14ac:dyDescent="0.35">
      <c r="M66" s="172"/>
      <c r="X66" s="173"/>
    </row>
    <row r="67" spans="13:72" x14ac:dyDescent="0.35">
      <c r="M67" s="172"/>
      <c r="X67" s="173"/>
    </row>
    <row r="68" spans="13:72" x14ac:dyDescent="0.35">
      <c r="M68" s="172"/>
      <c r="X68" s="173"/>
    </row>
    <row r="69" spans="13:72" x14ac:dyDescent="0.35">
      <c r="M69" s="172"/>
      <c r="X69" s="173"/>
    </row>
    <row r="70" spans="13:72" x14ac:dyDescent="0.35">
      <c r="M70" s="172"/>
      <c r="X70" s="173"/>
    </row>
    <row r="71" spans="13:72" x14ac:dyDescent="0.35">
      <c r="M71" s="172"/>
      <c r="X71" s="173"/>
    </row>
    <row r="72" spans="13:72" x14ac:dyDescent="0.35">
      <c r="M72" s="172"/>
      <c r="X72" s="173"/>
      <c r="BR72" t="s">
        <v>365</v>
      </c>
      <c r="BS72" t="b">
        <v>0</v>
      </c>
      <c r="BT72" t="b">
        <v>0</v>
      </c>
    </row>
    <row r="73" spans="13:72" x14ac:dyDescent="0.35">
      <c r="M73" s="172"/>
      <c r="X73" s="173"/>
      <c r="BR73" t="s">
        <v>369</v>
      </c>
      <c r="BS73" t="b">
        <v>0</v>
      </c>
      <c r="BT73" t="b">
        <v>0</v>
      </c>
    </row>
    <row r="74" spans="13:72" x14ac:dyDescent="0.35">
      <c r="M74" s="172"/>
      <c r="X74" s="173"/>
      <c r="BR74" t="s">
        <v>373</v>
      </c>
      <c r="BS74" t="b">
        <v>1</v>
      </c>
      <c r="BT74" t="b">
        <v>1</v>
      </c>
    </row>
    <row r="75" spans="13:72" x14ac:dyDescent="0.35">
      <c r="M75" s="172"/>
      <c r="X75" s="173"/>
      <c r="BR75" t="s">
        <v>372</v>
      </c>
      <c r="BS75" t="b">
        <v>0</v>
      </c>
      <c r="BT75" t="b">
        <v>0</v>
      </c>
    </row>
    <row r="76" spans="13:72" x14ac:dyDescent="0.35">
      <c r="M76" s="172"/>
      <c r="X76" s="173"/>
      <c r="BR76" t="s">
        <v>374</v>
      </c>
      <c r="BS76" t="b">
        <v>1</v>
      </c>
      <c r="BT76" t="b">
        <v>1</v>
      </c>
    </row>
    <row r="77" spans="13:72" x14ac:dyDescent="0.35">
      <c r="M77" s="172"/>
      <c r="X77" s="173"/>
      <c r="BR77" t="s">
        <v>368</v>
      </c>
      <c r="BS77" t="b">
        <v>1</v>
      </c>
      <c r="BT77" t="b">
        <v>1</v>
      </c>
    </row>
    <row r="78" spans="13:72" x14ac:dyDescent="0.35">
      <c r="M78" s="172"/>
      <c r="X78" s="173"/>
      <c r="BR78" t="s">
        <v>381</v>
      </c>
      <c r="BS78" t="b">
        <v>1</v>
      </c>
      <c r="BT78" t="b">
        <v>1</v>
      </c>
    </row>
    <row r="79" spans="13:72" x14ac:dyDescent="0.35">
      <c r="M79" s="172"/>
      <c r="X79" s="173"/>
      <c r="BR79" t="s">
        <v>371</v>
      </c>
      <c r="BS79" t="b">
        <v>0</v>
      </c>
      <c r="BT79" t="b">
        <v>0</v>
      </c>
    </row>
    <row r="80" spans="13:72" x14ac:dyDescent="0.35">
      <c r="M80" s="172"/>
      <c r="X80" s="173"/>
      <c r="BR80" t="s">
        <v>382</v>
      </c>
      <c r="BS80" t="b">
        <v>0</v>
      </c>
      <c r="BT80" t="b">
        <v>0</v>
      </c>
    </row>
    <row r="81" spans="13:72" x14ac:dyDescent="0.35">
      <c r="M81" s="172"/>
      <c r="X81" s="173"/>
      <c r="BR81" t="s">
        <v>377</v>
      </c>
      <c r="BS81" t="b">
        <v>0</v>
      </c>
      <c r="BT81" t="b">
        <v>0</v>
      </c>
    </row>
    <row r="82" spans="13:72" x14ac:dyDescent="0.35">
      <c r="M82" s="172"/>
      <c r="X82" s="173"/>
      <c r="BR82" t="s">
        <v>379</v>
      </c>
      <c r="BS82" t="b">
        <v>1</v>
      </c>
      <c r="BT82" t="b">
        <v>1</v>
      </c>
    </row>
    <row r="83" spans="13:72" x14ac:dyDescent="0.35">
      <c r="M83" s="172"/>
      <c r="X83" s="173"/>
      <c r="BR83" t="s">
        <v>380</v>
      </c>
      <c r="BS83" t="b">
        <v>1</v>
      </c>
      <c r="BT83" t="b">
        <v>1</v>
      </c>
    </row>
    <row r="84" spans="13:72" x14ac:dyDescent="0.35">
      <c r="M84" s="172"/>
      <c r="X84" s="173"/>
      <c r="BR84" t="s">
        <v>366</v>
      </c>
      <c r="BS84" t="b">
        <v>1</v>
      </c>
      <c r="BT84" t="b">
        <v>1</v>
      </c>
    </row>
    <row r="85" spans="13:72" x14ac:dyDescent="0.35">
      <c r="M85" s="172"/>
      <c r="X85" s="173"/>
      <c r="BR85" t="s">
        <v>375</v>
      </c>
      <c r="BS85" t="b">
        <v>1</v>
      </c>
      <c r="BT85" t="b">
        <v>1</v>
      </c>
    </row>
    <row r="86" spans="13:72" x14ac:dyDescent="0.35">
      <c r="M86" s="172"/>
      <c r="X86" s="173"/>
      <c r="BR86" t="s">
        <v>378</v>
      </c>
      <c r="BS86" t="b">
        <v>0</v>
      </c>
      <c r="BT86" t="b">
        <v>0</v>
      </c>
    </row>
    <row r="87" spans="13:72" x14ac:dyDescent="0.35">
      <c r="M87" s="172"/>
      <c r="X87" s="173"/>
      <c r="BR87" t="s">
        <v>370</v>
      </c>
      <c r="BS87" t="b">
        <v>0</v>
      </c>
      <c r="BT87" t="b">
        <v>0</v>
      </c>
    </row>
    <row r="88" spans="13:72" x14ac:dyDescent="0.35">
      <c r="M88" s="172"/>
      <c r="X88" s="173"/>
      <c r="BR88" t="s">
        <v>376</v>
      </c>
      <c r="BS88" t="b">
        <v>0</v>
      </c>
      <c r="BT88" t="b">
        <v>0</v>
      </c>
    </row>
    <row r="89" spans="13:72" x14ac:dyDescent="0.35">
      <c r="M89" s="172"/>
      <c r="X89" s="173"/>
      <c r="BR89" t="s">
        <v>367</v>
      </c>
      <c r="BS89" t="b">
        <v>1</v>
      </c>
      <c r="BT89" t="b">
        <v>1</v>
      </c>
    </row>
    <row r="90" spans="13:72" x14ac:dyDescent="0.35">
      <c r="M90" s="172"/>
      <c r="X90" s="173"/>
    </row>
    <row r="91" spans="13:72" x14ac:dyDescent="0.35">
      <c r="M91" s="172"/>
      <c r="X91" s="173"/>
    </row>
    <row r="92" spans="13:72" x14ac:dyDescent="0.35">
      <c r="M92" s="172"/>
      <c r="X92" s="173"/>
    </row>
    <row r="93" spans="13:72" x14ac:dyDescent="0.35">
      <c r="M93" s="172"/>
      <c r="X93" s="173"/>
    </row>
    <row r="94" spans="13:72" x14ac:dyDescent="0.35">
      <c r="M94" s="172"/>
      <c r="X94" s="173"/>
    </row>
    <row r="95" spans="13:72" x14ac:dyDescent="0.35">
      <c r="M95" s="172"/>
      <c r="X95" s="173"/>
    </row>
    <row r="96" spans="13:72" x14ac:dyDescent="0.35">
      <c r="M96" s="172"/>
      <c r="X96" s="173"/>
    </row>
    <row r="97" spans="13:24" x14ac:dyDescent="0.35">
      <c r="M97" s="172"/>
      <c r="X97" s="173"/>
    </row>
    <row r="98" spans="13:24" x14ac:dyDescent="0.35">
      <c r="M98" s="172"/>
      <c r="X98" s="173"/>
    </row>
    <row r="99" spans="13:24" x14ac:dyDescent="0.35">
      <c r="M99" s="172"/>
      <c r="X99" s="173"/>
    </row>
    <row r="100" spans="13:24" x14ac:dyDescent="0.35">
      <c r="M100" s="172"/>
      <c r="X100" s="173"/>
    </row>
    <row r="101" spans="13:24" x14ac:dyDescent="0.35">
      <c r="M101" s="172"/>
      <c r="X101" s="173"/>
    </row>
    <row r="102" spans="13:24" x14ac:dyDescent="0.35">
      <c r="M102" s="172"/>
      <c r="X102" s="173"/>
    </row>
    <row r="103" spans="13:24" x14ac:dyDescent="0.35">
      <c r="M103" s="172"/>
      <c r="X103" s="173"/>
    </row>
    <row r="104" spans="13:24" x14ac:dyDescent="0.35">
      <c r="M104" s="172"/>
      <c r="X104" s="173"/>
    </row>
    <row r="105" spans="13:24" x14ac:dyDescent="0.35">
      <c r="M105" s="172"/>
      <c r="X105" s="173"/>
    </row>
    <row r="106" spans="13:24" x14ac:dyDescent="0.35">
      <c r="M106" s="172"/>
      <c r="X106" s="173"/>
    </row>
    <row r="107" spans="13:24" x14ac:dyDescent="0.35">
      <c r="M107" s="172"/>
      <c r="X107" s="173"/>
    </row>
    <row r="108" spans="13:24" x14ac:dyDescent="0.35">
      <c r="M108" s="172"/>
      <c r="X108" s="173"/>
    </row>
    <row r="109" spans="13:24" x14ac:dyDescent="0.35">
      <c r="M109" s="172"/>
      <c r="X109" s="173"/>
    </row>
    <row r="110" spans="13:24" x14ac:dyDescent="0.35">
      <c r="M110" s="172"/>
      <c r="X110" s="173"/>
    </row>
    <row r="111" spans="13:24" x14ac:dyDescent="0.35">
      <c r="M111" s="172"/>
      <c r="X111" s="173"/>
    </row>
    <row r="112" spans="13:24" x14ac:dyDescent="0.35">
      <c r="M112" s="172"/>
      <c r="X112" s="173"/>
    </row>
    <row r="113" spans="13:24" x14ac:dyDescent="0.35">
      <c r="M113" s="172"/>
      <c r="X113" s="173"/>
    </row>
    <row r="114" spans="13:24" x14ac:dyDescent="0.35">
      <c r="M114" s="172"/>
      <c r="X114" s="173"/>
    </row>
    <row r="115" spans="13:24" x14ac:dyDescent="0.35">
      <c r="M115" s="172"/>
      <c r="X115" s="173"/>
    </row>
    <row r="116" spans="13:24" x14ac:dyDescent="0.35">
      <c r="M116" s="172"/>
      <c r="X116" s="173"/>
    </row>
    <row r="117" spans="13:24" x14ac:dyDescent="0.35">
      <c r="M117" s="172"/>
      <c r="X117" s="173"/>
    </row>
    <row r="118" spans="13:24" x14ac:dyDescent="0.35">
      <c r="M118" s="172"/>
      <c r="X118" s="173"/>
    </row>
    <row r="119" spans="13:24" x14ac:dyDescent="0.35">
      <c r="M119" s="172"/>
      <c r="X119" s="173"/>
    </row>
    <row r="120" spans="13:24" x14ac:dyDescent="0.35">
      <c r="M120" s="172"/>
      <c r="X120" s="173"/>
    </row>
    <row r="121" spans="13:24" x14ac:dyDescent="0.35">
      <c r="M121" s="172"/>
      <c r="X121" s="173"/>
    </row>
    <row r="122" spans="13:24" x14ac:dyDescent="0.35">
      <c r="M122" s="172"/>
      <c r="X122" s="173"/>
    </row>
    <row r="123" spans="13:24" x14ac:dyDescent="0.35">
      <c r="M123" s="172"/>
      <c r="X123" s="173"/>
    </row>
    <row r="124" spans="13:24" x14ac:dyDescent="0.35">
      <c r="M124" s="172"/>
      <c r="X124" s="173"/>
    </row>
    <row r="125" spans="13:24" x14ac:dyDescent="0.35">
      <c r="M125" s="172"/>
      <c r="X125" s="173"/>
    </row>
    <row r="126" spans="13:24" x14ac:dyDescent="0.35">
      <c r="M126" s="172"/>
      <c r="X126" s="173"/>
    </row>
    <row r="127" spans="13:24" x14ac:dyDescent="0.35">
      <c r="M127" s="172"/>
      <c r="X127" s="173"/>
    </row>
    <row r="128" spans="13:24" x14ac:dyDescent="0.35">
      <c r="M128" s="172"/>
      <c r="X128" s="173"/>
    </row>
    <row r="129" spans="13:24" x14ac:dyDescent="0.35">
      <c r="M129" s="172"/>
      <c r="X129" s="173"/>
    </row>
    <row r="130" spans="13:24" x14ac:dyDescent="0.35">
      <c r="M130" s="172"/>
      <c r="X130" s="173"/>
    </row>
    <row r="131" spans="13:24" x14ac:dyDescent="0.35">
      <c r="M131" s="172"/>
      <c r="X131" s="173"/>
    </row>
    <row r="132" spans="13:24" x14ac:dyDescent="0.35">
      <c r="M132" s="172"/>
      <c r="X132" s="173"/>
    </row>
    <row r="133" spans="13:24" x14ac:dyDescent="0.35">
      <c r="M133" s="172"/>
      <c r="X133" s="173"/>
    </row>
    <row r="134" spans="13:24" x14ac:dyDescent="0.35">
      <c r="M134" s="172"/>
      <c r="X134" s="173"/>
    </row>
    <row r="135" spans="13:24" x14ac:dyDescent="0.35">
      <c r="M135" s="172"/>
      <c r="X135" s="173"/>
    </row>
    <row r="136" spans="13:24" x14ac:dyDescent="0.35">
      <c r="M136" s="172"/>
      <c r="X136" s="173"/>
    </row>
    <row r="137" spans="13:24" x14ac:dyDescent="0.35">
      <c r="M137" s="172"/>
      <c r="X137" s="173"/>
    </row>
    <row r="138" spans="13:24" x14ac:dyDescent="0.35">
      <c r="M138" s="172"/>
      <c r="X138" s="173"/>
    </row>
    <row r="139" spans="13:24" x14ac:dyDescent="0.35">
      <c r="M139" s="172"/>
      <c r="X139" s="173"/>
    </row>
    <row r="140" spans="13:24" x14ac:dyDescent="0.35">
      <c r="M140" s="172"/>
      <c r="X140" s="173"/>
    </row>
    <row r="141" spans="13:24" x14ac:dyDescent="0.35">
      <c r="M141" s="172"/>
      <c r="X141" s="173"/>
    </row>
    <row r="142" spans="13:24" x14ac:dyDescent="0.35">
      <c r="M142" s="172"/>
      <c r="X142" s="173"/>
    </row>
    <row r="143" spans="13:24" x14ac:dyDescent="0.35">
      <c r="M143" s="172"/>
      <c r="X143" s="173"/>
    </row>
    <row r="144" spans="13:24" x14ac:dyDescent="0.35">
      <c r="M144" s="172"/>
      <c r="X144" s="173"/>
    </row>
    <row r="145" spans="13:24" x14ac:dyDescent="0.35">
      <c r="M145" s="172"/>
      <c r="X145" s="173"/>
    </row>
    <row r="146" spans="13:24" x14ac:dyDescent="0.35">
      <c r="M146" s="172"/>
      <c r="X146" s="173"/>
    </row>
    <row r="147" spans="13:24" x14ac:dyDescent="0.35">
      <c r="M147" s="172"/>
      <c r="X147" s="173"/>
    </row>
    <row r="148" spans="13:24" x14ac:dyDescent="0.35">
      <c r="M148" s="172"/>
      <c r="X148" s="173"/>
    </row>
    <row r="149" spans="13:24" x14ac:dyDescent="0.35">
      <c r="M149" s="172"/>
      <c r="X149" s="173"/>
    </row>
    <row r="150" spans="13:24" x14ac:dyDescent="0.35">
      <c r="M150" s="172"/>
      <c r="X150" s="173"/>
    </row>
    <row r="151" spans="13:24" x14ac:dyDescent="0.35">
      <c r="M151" s="172"/>
      <c r="X151" s="173"/>
    </row>
    <row r="152" spans="13:24" x14ac:dyDescent="0.35">
      <c r="M152" s="172"/>
      <c r="X152" s="173"/>
    </row>
    <row r="153" spans="13:24" x14ac:dyDescent="0.35">
      <c r="M153" s="172"/>
      <c r="X153" s="173"/>
    </row>
    <row r="154" spans="13:24" x14ac:dyDescent="0.35">
      <c r="M154" s="172"/>
      <c r="X154" s="173"/>
    </row>
    <row r="155" spans="13:24" x14ac:dyDescent="0.35">
      <c r="M155" s="172"/>
      <c r="X155" s="173"/>
    </row>
    <row r="156" spans="13:24" x14ac:dyDescent="0.35">
      <c r="M156" s="172"/>
      <c r="X156" s="173"/>
    </row>
    <row r="157" spans="13:24" x14ac:dyDescent="0.35">
      <c r="M157" s="172"/>
      <c r="X157" s="173"/>
    </row>
    <row r="158" spans="13:24" x14ac:dyDescent="0.35">
      <c r="M158" s="172"/>
      <c r="X158" s="173"/>
    </row>
    <row r="159" spans="13:24" x14ac:dyDescent="0.35">
      <c r="M159" s="172"/>
      <c r="X159" s="173"/>
    </row>
    <row r="160" spans="13:24" x14ac:dyDescent="0.35">
      <c r="M160" s="172"/>
      <c r="X160" s="173"/>
    </row>
    <row r="161" spans="13:24" x14ac:dyDescent="0.35">
      <c r="M161" s="172"/>
      <c r="X161" s="173"/>
    </row>
    <row r="162" spans="13:24" x14ac:dyDescent="0.35">
      <c r="M162" s="172"/>
      <c r="X162" s="173"/>
    </row>
    <row r="163" spans="13:24" x14ac:dyDescent="0.35">
      <c r="M163" s="172"/>
      <c r="X163" s="173"/>
    </row>
    <row r="164" spans="13:24" x14ac:dyDescent="0.35">
      <c r="M164" s="172"/>
      <c r="X164" s="173"/>
    </row>
    <row r="165" spans="13:24" x14ac:dyDescent="0.35">
      <c r="M165" s="172"/>
      <c r="X165" s="173"/>
    </row>
    <row r="166" spans="13:24" x14ac:dyDescent="0.35">
      <c r="M166" s="172"/>
      <c r="X166" s="173"/>
    </row>
    <row r="167" spans="13:24" x14ac:dyDescent="0.35">
      <c r="M167" s="172"/>
      <c r="X167" s="173"/>
    </row>
    <row r="168" spans="13:24" x14ac:dyDescent="0.35">
      <c r="M168" s="172"/>
      <c r="X168" s="173"/>
    </row>
    <row r="169" spans="13:24" x14ac:dyDescent="0.35">
      <c r="M169" s="172"/>
      <c r="X169" s="173"/>
    </row>
    <row r="170" spans="13:24" x14ac:dyDescent="0.35">
      <c r="M170" s="172"/>
      <c r="X170" s="173"/>
    </row>
    <row r="171" spans="13:24" x14ac:dyDescent="0.35">
      <c r="M171" s="172"/>
      <c r="X171" s="173"/>
    </row>
    <row r="172" spans="13:24" x14ac:dyDescent="0.35">
      <c r="M172" s="172"/>
      <c r="X172" s="173"/>
    </row>
    <row r="173" spans="13:24" x14ac:dyDescent="0.35">
      <c r="M173" s="172"/>
      <c r="X173" s="173"/>
    </row>
    <row r="174" spans="13:24" x14ac:dyDescent="0.35">
      <c r="M174" s="172"/>
      <c r="X174" s="173"/>
    </row>
    <row r="175" spans="13:24" x14ac:dyDescent="0.35">
      <c r="M175" s="174"/>
      <c r="N175" s="175"/>
      <c r="O175" s="175"/>
      <c r="P175" s="175"/>
      <c r="Q175" s="175"/>
      <c r="R175" s="175"/>
      <c r="S175" s="175"/>
      <c r="T175" s="175"/>
      <c r="U175" s="175"/>
      <c r="V175" s="175"/>
      <c r="W175" s="175"/>
      <c r="X175" s="176"/>
    </row>
  </sheetData>
  <mergeCells count="1">
    <mergeCell ref="M1:AN1"/>
  </mergeCells>
  <conditionalFormatting sqref="M3:M221">
    <cfRule type="expression" dxfId="43" priority="3">
      <formula>$L3</formula>
    </cfRule>
  </conditionalFormatting>
  <conditionalFormatting sqref="N3:AN12 N13:Y221">
    <cfRule type="cellIs" dxfId="42" priority="1" operator="equal">
      <formula>"WCE"</formula>
    </cfRule>
    <cfRule type="cellIs" dxfId="41" priority="2" operator="equal">
      <formula>"HAW"</formula>
    </cfRule>
    <cfRule type="expression" dxfId="40" priority="4">
      <formula>AP3</formula>
    </cfRule>
    <cfRule type="cellIs" dxfId="39" priority="5" operator="equal">
      <formula>"WBG"</formula>
    </cfRule>
    <cfRule type="cellIs" dxfId="38" priority="6" operator="equal">
      <formula>"GCS"</formula>
    </cfRule>
    <cfRule type="cellIs" dxfId="37" priority="7" operator="equal">
      <formula>"ACR"</formula>
    </cfRule>
    <cfRule type="cellIs" dxfId="36" priority="8" operator="equal">
      <formula>"PAP"</formula>
    </cfRule>
    <cfRule type="cellIs" dxfId="35" priority="9" operator="equal">
      <formula>"GWS"</formula>
    </cfRule>
    <cfRule type="cellIs" dxfId="34" priority="10" operator="equal">
      <formula>"BRL"</formula>
    </cfRule>
    <cfRule type="cellIs" dxfId="33" priority="11" operator="equal">
      <formula>"FRE"</formula>
    </cfRule>
    <cfRule type="cellIs" dxfId="32" priority="12" operator="equal">
      <formula>"GEE"</formula>
    </cfRule>
    <cfRule type="cellIs" dxfId="31" priority="13" operator="equal">
      <formula>"STK"</formula>
    </cfRule>
    <cfRule type="cellIs" dxfId="30" priority="14" operator="equal">
      <formula>"CAR"</formula>
    </cfRule>
    <cfRule type="cellIs" dxfId="29" priority="15" operator="equal">
      <formula>"COL"</formula>
    </cfRule>
    <cfRule type="cellIs" dxfId="28" priority="16" operator="equal">
      <formula>"RIC"</formula>
    </cfRule>
    <cfRule type="cellIs" dxfId="27" priority="17" operator="equal">
      <formula>"ESS"</formula>
    </cfRule>
    <cfRule type="cellIs" dxfId="26" priority="18" operator="equal">
      <formula>"KAN"</formula>
    </cfRule>
    <cfRule type="cellIs" dxfId="25" priority="19" operator="equal">
      <formula>"SYD"</formula>
    </cfRule>
    <cfRule type="cellIs" dxfId="24" priority="20" operator="equal">
      <formula>"MEL"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E0DC-36BA-4981-8BBF-31FDDCAF4A18}">
  <sheetPr codeName="Sheet42">
    <tabColor theme="9" tint="0.59999389629810485"/>
    <pageSetUpPr fitToPage="1"/>
  </sheetPr>
  <dimension ref="A1:X177"/>
  <sheetViews>
    <sheetView workbookViewId="0">
      <pane xSplit="5" ySplit="4" topLeftCell="F5" activePane="bottomRight" state="frozen"/>
      <selection activeCell="P11" sqref="P11"/>
      <selection pane="topRight" activeCell="P11" sqref="P11"/>
      <selection pane="bottomLeft" activeCell="P11" sqref="P11"/>
      <selection pane="bottomRight" activeCell="P11" sqref="P11"/>
    </sheetView>
  </sheetViews>
  <sheetFormatPr defaultRowHeight="14.5" outlineLevelCol="1" x14ac:dyDescent="0.35"/>
  <cols>
    <col min="1" max="3" width="9.1796875" hidden="1" customWidth="1" outlineLevel="1"/>
    <col min="4" max="4" width="3.7265625" customWidth="1" collapsed="1"/>
    <col min="5" max="5" width="16.81640625" bestFit="1" customWidth="1"/>
    <col min="6" max="6" width="4.54296875" style="110" customWidth="1"/>
    <col min="7" max="7" width="4.1796875" style="110" customWidth="1"/>
    <col min="8" max="8" width="4.54296875" style="110" customWidth="1"/>
    <col min="9" max="9" width="4.453125" style="110" customWidth="1"/>
    <col min="10" max="10" width="4" style="110" customWidth="1"/>
    <col min="11" max="11" width="4.1796875" style="110" bestFit="1" customWidth="1"/>
    <col min="12" max="12" width="4.453125" style="110" customWidth="1"/>
    <col min="13" max="13" width="4.26953125" style="110" customWidth="1"/>
    <col min="14" max="14" width="5.1796875" style="110" bestFit="1" customWidth="1"/>
    <col min="15" max="15" width="5.453125" style="110" customWidth="1"/>
    <col min="16" max="16" width="4.81640625" style="110" customWidth="1"/>
    <col min="17" max="18" width="4.54296875" style="110" customWidth="1"/>
    <col min="19" max="19" width="3.81640625" style="110" bestFit="1" customWidth="1"/>
    <col min="20" max="20" width="4.1796875" style="110" customWidth="1"/>
    <col min="21" max="21" width="4.26953125" style="110" customWidth="1"/>
    <col min="22" max="22" width="5.26953125" style="110" customWidth="1"/>
    <col min="23" max="23" width="6.26953125" style="110" customWidth="1"/>
    <col min="24" max="24" width="8.81640625" collapsed="1"/>
  </cols>
  <sheetData>
    <row r="1" spans="1:23" ht="20" thickBot="1" x14ac:dyDescent="0.5">
      <c r="A1">
        <v>24</v>
      </c>
      <c r="C1">
        <v>3</v>
      </c>
      <c r="E1" s="192" t="s">
        <v>111</v>
      </c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</row>
    <row r="2" spans="1:23" ht="15" thickTop="1" x14ac:dyDescent="0.35">
      <c r="A2">
        <v>16</v>
      </c>
    </row>
    <row r="4" spans="1:23" x14ac:dyDescent="0.35">
      <c r="A4" t="s">
        <v>108</v>
      </c>
      <c r="C4" t="s">
        <v>27</v>
      </c>
      <c r="E4" s="111"/>
      <c r="F4" s="112" t="s">
        <v>365</v>
      </c>
      <c r="G4" s="112" t="s">
        <v>369</v>
      </c>
      <c r="H4" s="112" t="s">
        <v>373</v>
      </c>
      <c r="I4" s="112" t="s">
        <v>372</v>
      </c>
      <c r="J4" s="112" t="s">
        <v>374</v>
      </c>
      <c r="K4" s="112" t="s">
        <v>368</v>
      </c>
      <c r="L4" s="112" t="s">
        <v>381</v>
      </c>
      <c r="M4" s="112" t="s">
        <v>371</v>
      </c>
      <c r="N4" s="112" t="s">
        <v>382</v>
      </c>
      <c r="O4" s="112" t="s">
        <v>377</v>
      </c>
      <c r="P4" s="112" t="s">
        <v>379</v>
      </c>
      <c r="Q4" s="112" t="s">
        <v>380</v>
      </c>
      <c r="R4" s="112" t="s">
        <v>366</v>
      </c>
      <c r="S4" s="112" t="s">
        <v>375</v>
      </c>
      <c r="T4" s="112" t="s">
        <v>378</v>
      </c>
      <c r="U4" s="112" t="s">
        <v>370</v>
      </c>
      <c r="V4" s="112" t="s">
        <v>376</v>
      </c>
      <c r="W4" s="113" t="s">
        <v>367</v>
      </c>
    </row>
    <row r="5" spans="1:23" ht="16.5" customHeight="1" x14ac:dyDescent="0.35">
      <c r="A5" t="b">
        <v>0</v>
      </c>
      <c r="B5">
        <v>1</v>
      </c>
      <c r="C5" t="b">
        <v>0</v>
      </c>
      <c r="E5" s="170" t="s">
        <v>425</v>
      </c>
      <c r="F5" s="110">
        <v>22</v>
      </c>
      <c r="G5" s="110">
        <v>21</v>
      </c>
      <c r="H5" s="110" t="s">
        <v>50</v>
      </c>
      <c r="I5" s="110">
        <v>20</v>
      </c>
      <c r="J5" s="110" t="s">
        <v>50</v>
      </c>
      <c r="K5" s="110" t="s">
        <v>50</v>
      </c>
      <c r="L5" s="110" t="s">
        <v>50</v>
      </c>
      <c r="M5" s="110">
        <v>24</v>
      </c>
      <c r="N5" s="110">
        <v>19</v>
      </c>
      <c r="O5" s="110">
        <v>17</v>
      </c>
      <c r="P5" s="110" t="s">
        <v>50</v>
      </c>
      <c r="Q5" s="110" t="s">
        <v>50</v>
      </c>
      <c r="R5" s="110" t="s">
        <v>50</v>
      </c>
      <c r="S5" s="110" t="s">
        <v>50</v>
      </c>
      <c r="T5" s="110">
        <v>23</v>
      </c>
      <c r="U5" s="110">
        <v>18</v>
      </c>
      <c r="V5" s="110">
        <v>16</v>
      </c>
      <c r="W5" s="114" t="s">
        <v>50</v>
      </c>
    </row>
    <row r="6" spans="1:23" ht="17.25" customHeight="1" x14ac:dyDescent="0.35">
      <c r="E6" s="170"/>
      <c r="F6" s="110" t="s">
        <v>50</v>
      </c>
      <c r="W6" s="114"/>
    </row>
    <row r="7" spans="1:23" x14ac:dyDescent="0.35">
      <c r="E7" s="170"/>
      <c r="F7" s="110" t="s">
        <v>50</v>
      </c>
      <c r="W7" s="114"/>
    </row>
    <row r="8" spans="1:23" x14ac:dyDescent="0.35">
      <c r="E8" s="170"/>
      <c r="F8" s="110" t="s">
        <v>50</v>
      </c>
      <c r="W8" s="114"/>
    </row>
    <row r="9" spans="1:23" x14ac:dyDescent="0.35">
      <c r="E9" s="170"/>
      <c r="F9" s="110" t="s">
        <v>50</v>
      </c>
      <c r="W9" s="114"/>
    </row>
    <row r="10" spans="1:23" collapsed="1" x14ac:dyDescent="0.35">
      <c r="E10" s="170"/>
      <c r="F10" s="110" t="s">
        <v>50</v>
      </c>
      <c r="W10" s="114"/>
    </row>
    <row r="11" spans="1:23" x14ac:dyDescent="0.35">
      <c r="E11" s="170"/>
      <c r="F11" s="110" t="s">
        <v>50</v>
      </c>
      <c r="W11" s="114"/>
    </row>
    <row r="12" spans="1:23" x14ac:dyDescent="0.35">
      <c r="E12" s="170"/>
      <c r="F12" s="110" t="s">
        <v>50</v>
      </c>
      <c r="W12" s="114"/>
    </row>
    <row r="13" spans="1:23" x14ac:dyDescent="0.35">
      <c r="E13" s="170"/>
      <c r="F13" s="110" t="s">
        <v>50</v>
      </c>
      <c r="W13" s="114"/>
    </row>
    <row r="14" spans="1:23" x14ac:dyDescent="0.35">
      <c r="E14" s="170"/>
      <c r="F14" s="110" t="s">
        <v>50</v>
      </c>
      <c r="W14" s="114"/>
    </row>
    <row r="15" spans="1:23" collapsed="1" x14ac:dyDescent="0.35">
      <c r="E15" s="170"/>
      <c r="F15" s="110" t="s">
        <v>50</v>
      </c>
      <c r="W15" s="114"/>
    </row>
    <row r="16" spans="1:23" x14ac:dyDescent="0.35">
      <c r="E16" s="170"/>
      <c r="F16" s="110" t="s">
        <v>50</v>
      </c>
      <c r="W16" s="114"/>
    </row>
    <row r="17" spans="5:23" x14ac:dyDescent="0.35">
      <c r="E17" s="170"/>
      <c r="F17" s="110" t="s">
        <v>50</v>
      </c>
      <c r="W17" s="114"/>
    </row>
    <row r="18" spans="5:23" x14ac:dyDescent="0.35">
      <c r="E18" s="170"/>
      <c r="F18" s="110" t="s">
        <v>50</v>
      </c>
      <c r="W18" s="114"/>
    </row>
    <row r="19" spans="5:23" x14ac:dyDescent="0.35">
      <c r="E19" s="170"/>
      <c r="F19" s="110" t="s">
        <v>50</v>
      </c>
      <c r="W19" s="114"/>
    </row>
    <row r="20" spans="5:23" x14ac:dyDescent="0.35">
      <c r="E20" s="170"/>
      <c r="F20" s="110" t="s">
        <v>50</v>
      </c>
      <c r="W20" s="114"/>
    </row>
    <row r="21" spans="5:23" x14ac:dyDescent="0.35">
      <c r="E21" s="170"/>
      <c r="F21" s="110" t="s">
        <v>50</v>
      </c>
      <c r="W21" s="114"/>
    </row>
    <row r="22" spans="5:23" x14ac:dyDescent="0.35">
      <c r="E22" s="170"/>
      <c r="F22" s="110" t="s">
        <v>50</v>
      </c>
      <c r="W22" s="114"/>
    </row>
    <row r="23" spans="5:23" x14ac:dyDescent="0.35">
      <c r="E23" s="170"/>
      <c r="F23" s="110" t="s">
        <v>50</v>
      </c>
      <c r="W23" s="114"/>
    </row>
    <row r="24" spans="5:23" x14ac:dyDescent="0.35">
      <c r="E24" s="170"/>
      <c r="F24" s="110" t="s">
        <v>50</v>
      </c>
      <c r="W24" s="114"/>
    </row>
    <row r="25" spans="5:23" x14ac:dyDescent="0.35">
      <c r="E25" s="170"/>
      <c r="F25" s="110" t="s">
        <v>50</v>
      </c>
      <c r="W25" s="114"/>
    </row>
    <row r="26" spans="5:23" x14ac:dyDescent="0.35">
      <c r="E26" s="170"/>
      <c r="F26" s="110" t="s">
        <v>50</v>
      </c>
      <c r="W26" s="114"/>
    </row>
    <row r="27" spans="5:23" x14ac:dyDescent="0.35">
      <c r="E27" s="170"/>
      <c r="F27" s="110" t="s">
        <v>50</v>
      </c>
      <c r="W27" s="114"/>
    </row>
    <row r="28" spans="5:23" x14ac:dyDescent="0.35">
      <c r="E28" s="170"/>
      <c r="F28" s="110" t="s">
        <v>50</v>
      </c>
      <c r="W28" s="114"/>
    </row>
    <row r="29" spans="5:23" x14ac:dyDescent="0.35">
      <c r="E29" s="170"/>
      <c r="F29" s="110" t="s">
        <v>50</v>
      </c>
      <c r="W29" s="114"/>
    </row>
    <row r="30" spans="5:23" x14ac:dyDescent="0.35">
      <c r="E30" s="170"/>
      <c r="F30" s="110" t="s">
        <v>50</v>
      </c>
      <c r="W30" s="114"/>
    </row>
    <row r="31" spans="5:23" x14ac:dyDescent="0.35">
      <c r="E31" s="170"/>
      <c r="F31" s="110" t="s">
        <v>50</v>
      </c>
      <c r="W31" s="114"/>
    </row>
    <row r="32" spans="5:23" x14ac:dyDescent="0.35">
      <c r="E32" s="170"/>
      <c r="F32" s="110" t="s">
        <v>50</v>
      </c>
      <c r="W32" s="114"/>
    </row>
    <row r="33" spans="5:23" x14ac:dyDescent="0.35">
      <c r="E33" s="170"/>
      <c r="F33" s="110" t="s">
        <v>50</v>
      </c>
      <c r="W33" s="114"/>
    </row>
    <row r="34" spans="5:23" x14ac:dyDescent="0.35">
      <c r="E34" s="170"/>
      <c r="F34" s="110" t="s">
        <v>50</v>
      </c>
      <c r="W34" s="114"/>
    </row>
    <row r="35" spans="5:23" x14ac:dyDescent="0.35">
      <c r="E35" s="170"/>
      <c r="F35" s="110" t="s">
        <v>50</v>
      </c>
      <c r="W35" s="114"/>
    </row>
    <row r="36" spans="5:23" x14ac:dyDescent="0.35">
      <c r="E36" s="170"/>
      <c r="F36" s="110" t="s">
        <v>50</v>
      </c>
      <c r="W36" s="114"/>
    </row>
    <row r="37" spans="5:23" x14ac:dyDescent="0.35">
      <c r="E37" s="170"/>
      <c r="F37" s="110" t="s">
        <v>50</v>
      </c>
      <c r="W37" s="114"/>
    </row>
    <row r="38" spans="5:23" x14ac:dyDescent="0.35">
      <c r="E38" s="170"/>
      <c r="F38" s="110" t="s">
        <v>50</v>
      </c>
      <c r="W38" s="114"/>
    </row>
    <row r="39" spans="5:23" x14ac:dyDescent="0.35">
      <c r="E39" s="170"/>
      <c r="F39" s="110" t="s">
        <v>50</v>
      </c>
      <c r="W39" s="114"/>
    </row>
    <row r="40" spans="5:23" x14ac:dyDescent="0.35">
      <c r="E40" s="170"/>
      <c r="F40" s="110" t="s">
        <v>50</v>
      </c>
      <c r="W40" s="114"/>
    </row>
    <row r="41" spans="5:23" x14ac:dyDescent="0.35">
      <c r="E41" s="170"/>
      <c r="F41" s="110" t="s">
        <v>50</v>
      </c>
      <c r="W41" s="114"/>
    </row>
    <row r="42" spans="5:23" x14ac:dyDescent="0.35">
      <c r="E42" s="170"/>
      <c r="F42" s="110" t="s">
        <v>50</v>
      </c>
      <c r="W42" s="114"/>
    </row>
    <row r="43" spans="5:23" x14ac:dyDescent="0.35">
      <c r="E43" s="170"/>
      <c r="F43" s="110" t="s">
        <v>50</v>
      </c>
      <c r="W43" s="114"/>
    </row>
    <row r="44" spans="5:23" x14ac:dyDescent="0.35">
      <c r="E44" s="170"/>
      <c r="F44" s="110" t="s">
        <v>50</v>
      </c>
      <c r="W44" s="114"/>
    </row>
    <row r="45" spans="5:23" x14ac:dyDescent="0.35">
      <c r="E45" s="170"/>
      <c r="F45" s="110" t="s">
        <v>50</v>
      </c>
      <c r="W45" s="114"/>
    </row>
    <row r="46" spans="5:23" x14ac:dyDescent="0.35">
      <c r="E46" s="170"/>
      <c r="F46" s="110" t="s">
        <v>50</v>
      </c>
      <c r="W46" s="114"/>
    </row>
    <row r="47" spans="5:23" x14ac:dyDescent="0.35">
      <c r="E47" s="170"/>
      <c r="F47" s="110" t="s">
        <v>50</v>
      </c>
      <c r="W47" s="114"/>
    </row>
    <row r="48" spans="5:23" x14ac:dyDescent="0.35">
      <c r="E48" s="170"/>
      <c r="F48" s="110" t="s">
        <v>50</v>
      </c>
      <c r="W48" s="114"/>
    </row>
    <row r="49" spans="5:23" x14ac:dyDescent="0.35">
      <c r="E49" s="170"/>
      <c r="F49" s="110" t="s">
        <v>50</v>
      </c>
      <c r="W49" s="114"/>
    </row>
    <row r="50" spans="5:23" x14ac:dyDescent="0.35">
      <c r="E50" s="170"/>
      <c r="F50" s="110" t="s">
        <v>50</v>
      </c>
      <c r="W50" s="114"/>
    </row>
    <row r="51" spans="5:23" x14ac:dyDescent="0.35">
      <c r="E51" s="170"/>
      <c r="F51" s="110" t="s">
        <v>50</v>
      </c>
      <c r="W51" s="114"/>
    </row>
    <row r="52" spans="5:23" x14ac:dyDescent="0.35">
      <c r="E52" s="170"/>
      <c r="F52" s="110" t="s">
        <v>50</v>
      </c>
      <c r="W52" s="114"/>
    </row>
    <row r="53" spans="5:23" x14ac:dyDescent="0.35">
      <c r="E53" s="170"/>
      <c r="F53" s="110" t="s">
        <v>50</v>
      </c>
      <c r="W53" s="114"/>
    </row>
    <row r="54" spans="5:23" x14ac:dyDescent="0.35">
      <c r="E54" s="170"/>
      <c r="F54" s="110" t="s">
        <v>50</v>
      </c>
      <c r="W54" s="114"/>
    </row>
    <row r="55" spans="5:23" x14ac:dyDescent="0.35">
      <c r="E55" s="170"/>
      <c r="F55" s="110" t="s">
        <v>50</v>
      </c>
      <c r="W55" s="114"/>
    </row>
    <row r="56" spans="5:23" x14ac:dyDescent="0.35">
      <c r="E56" s="170"/>
      <c r="F56" s="110" t="s">
        <v>50</v>
      </c>
      <c r="W56" s="114"/>
    </row>
    <row r="57" spans="5:23" x14ac:dyDescent="0.35">
      <c r="E57" s="170"/>
      <c r="F57" s="110" t="s">
        <v>50</v>
      </c>
      <c r="W57" s="114"/>
    </row>
    <row r="58" spans="5:23" x14ac:dyDescent="0.35">
      <c r="E58" s="170"/>
      <c r="F58" s="110" t="s">
        <v>50</v>
      </c>
      <c r="W58" s="114"/>
    </row>
    <row r="59" spans="5:23" x14ac:dyDescent="0.35">
      <c r="E59" s="170"/>
      <c r="F59" s="110" t="s">
        <v>50</v>
      </c>
      <c r="W59" s="114"/>
    </row>
    <row r="60" spans="5:23" x14ac:dyDescent="0.35">
      <c r="E60" s="170"/>
      <c r="F60" s="110" t="s">
        <v>50</v>
      </c>
      <c r="W60" s="114"/>
    </row>
    <row r="61" spans="5:23" x14ac:dyDescent="0.35">
      <c r="E61" s="170"/>
      <c r="F61" s="110" t="s">
        <v>50</v>
      </c>
      <c r="W61" s="114"/>
    </row>
    <row r="62" spans="5:23" x14ac:dyDescent="0.35">
      <c r="E62" s="170"/>
      <c r="F62" s="110" t="s">
        <v>50</v>
      </c>
      <c r="W62" s="114"/>
    </row>
    <row r="63" spans="5:23" x14ac:dyDescent="0.35">
      <c r="E63" s="170"/>
      <c r="F63" s="110" t="s">
        <v>50</v>
      </c>
      <c r="W63" s="114"/>
    </row>
    <row r="64" spans="5:23" x14ac:dyDescent="0.35">
      <c r="E64" s="170"/>
      <c r="F64" s="110" t="s">
        <v>50</v>
      </c>
      <c r="W64" s="114"/>
    </row>
    <row r="65" spans="5:23" x14ac:dyDescent="0.35">
      <c r="E65" s="170"/>
      <c r="F65" s="110" t="s">
        <v>50</v>
      </c>
      <c r="W65" s="114"/>
    </row>
    <row r="66" spans="5:23" x14ac:dyDescent="0.35">
      <c r="E66" s="170"/>
      <c r="F66" s="110" t="s">
        <v>50</v>
      </c>
      <c r="W66" s="114"/>
    </row>
    <row r="67" spans="5:23" x14ac:dyDescent="0.35">
      <c r="E67" s="170"/>
      <c r="F67" s="110" t="s">
        <v>50</v>
      </c>
      <c r="W67" s="114"/>
    </row>
    <row r="68" spans="5:23" x14ac:dyDescent="0.35">
      <c r="E68" s="170"/>
      <c r="F68" s="110" t="s">
        <v>50</v>
      </c>
      <c r="W68" s="114"/>
    </row>
    <row r="69" spans="5:23" x14ac:dyDescent="0.35">
      <c r="E69" s="170"/>
      <c r="F69" s="110" t="s">
        <v>50</v>
      </c>
      <c r="W69" s="114"/>
    </row>
    <row r="70" spans="5:23" x14ac:dyDescent="0.35">
      <c r="E70" s="170"/>
      <c r="F70" s="110" t="s">
        <v>50</v>
      </c>
      <c r="W70" s="114"/>
    </row>
    <row r="71" spans="5:23" x14ac:dyDescent="0.35">
      <c r="E71" s="170"/>
      <c r="F71" s="110" t="s">
        <v>50</v>
      </c>
      <c r="W71" s="114"/>
    </row>
    <row r="72" spans="5:23" x14ac:dyDescent="0.35">
      <c r="E72" s="170"/>
      <c r="F72" s="110" t="s">
        <v>50</v>
      </c>
      <c r="W72" s="114"/>
    </row>
    <row r="73" spans="5:23" x14ac:dyDescent="0.35">
      <c r="E73" s="170"/>
      <c r="F73" s="110" t="s">
        <v>50</v>
      </c>
      <c r="W73" s="114"/>
    </row>
    <row r="74" spans="5:23" x14ac:dyDescent="0.35">
      <c r="E74" s="170"/>
      <c r="F74" s="110" t="s">
        <v>50</v>
      </c>
      <c r="W74" s="114"/>
    </row>
    <row r="75" spans="5:23" x14ac:dyDescent="0.35">
      <c r="E75" s="170"/>
      <c r="F75" s="110" t="s">
        <v>50</v>
      </c>
      <c r="W75" s="114"/>
    </row>
    <row r="76" spans="5:23" x14ac:dyDescent="0.35">
      <c r="E76" s="170"/>
      <c r="F76" s="110" t="s">
        <v>50</v>
      </c>
      <c r="W76" s="114"/>
    </row>
    <row r="77" spans="5:23" x14ac:dyDescent="0.35">
      <c r="E77" s="170"/>
      <c r="F77" s="110" t="s">
        <v>50</v>
      </c>
      <c r="W77" s="114"/>
    </row>
    <row r="78" spans="5:23" x14ac:dyDescent="0.35">
      <c r="E78" s="170"/>
      <c r="F78" s="110" t="s">
        <v>50</v>
      </c>
      <c r="W78" s="114"/>
    </row>
    <row r="79" spans="5:23" x14ac:dyDescent="0.35">
      <c r="E79" s="170"/>
      <c r="F79" s="110" t="s">
        <v>50</v>
      </c>
      <c r="W79" s="114"/>
    </row>
    <row r="80" spans="5:23" x14ac:dyDescent="0.35">
      <c r="E80" s="170"/>
      <c r="F80" s="110" t="s">
        <v>50</v>
      </c>
      <c r="W80" s="114"/>
    </row>
    <row r="81" spans="5:23" x14ac:dyDescent="0.35">
      <c r="E81" s="170"/>
      <c r="F81" s="110" t="s">
        <v>50</v>
      </c>
      <c r="W81" s="114"/>
    </row>
    <row r="82" spans="5:23" x14ac:dyDescent="0.35">
      <c r="E82" s="170"/>
      <c r="F82" s="110" t="s">
        <v>50</v>
      </c>
      <c r="W82" s="114"/>
    </row>
    <row r="83" spans="5:23" x14ac:dyDescent="0.35">
      <c r="E83" s="170"/>
      <c r="F83" s="110" t="s">
        <v>50</v>
      </c>
      <c r="W83" s="114"/>
    </row>
    <row r="84" spans="5:23" x14ac:dyDescent="0.35">
      <c r="E84" s="170"/>
      <c r="F84" s="110" t="s">
        <v>50</v>
      </c>
      <c r="W84" s="114"/>
    </row>
    <row r="85" spans="5:23" x14ac:dyDescent="0.35">
      <c r="E85" s="170"/>
      <c r="F85" s="110" t="s">
        <v>50</v>
      </c>
      <c r="W85" s="114"/>
    </row>
    <row r="86" spans="5:23" x14ac:dyDescent="0.35">
      <c r="E86" s="170"/>
      <c r="F86" s="110" t="s">
        <v>50</v>
      </c>
      <c r="W86" s="114"/>
    </row>
    <row r="87" spans="5:23" x14ac:dyDescent="0.35">
      <c r="E87" s="170"/>
      <c r="F87" s="110" t="s">
        <v>50</v>
      </c>
      <c r="W87" s="114"/>
    </row>
    <row r="88" spans="5:23" x14ac:dyDescent="0.35">
      <c r="E88" s="170"/>
      <c r="F88" s="110" t="s">
        <v>50</v>
      </c>
      <c r="W88" s="114"/>
    </row>
    <row r="89" spans="5:23" x14ac:dyDescent="0.35">
      <c r="E89" s="170"/>
      <c r="F89" s="110" t="s">
        <v>50</v>
      </c>
      <c r="W89" s="114"/>
    </row>
    <row r="90" spans="5:23" x14ac:dyDescent="0.35">
      <c r="E90" s="170"/>
      <c r="F90" s="110" t="s">
        <v>50</v>
      </c>
      <c r="W90" s="114"/>
    </row>
    <row r="91" spans="5:23" x14ac:dyDescent="0.35">
      <c r="E91" s="170"/>
      <c r="F91" s="110" t="s">
        <v>50</v>
      </c>
      <c r="W91" s="114"/>
    </row>
    <row r="92" spans="5:23" x14ac:dyDescent="0.35">
      <c r="E92" s="170"/>
      <c r="F92" s="110" t="s">
        <v>50</v>
      </c>
      <c r="W92" s="114"/>
    </row>
    <row r="93" spans="5:23" x14ac:dyDescent="0.35">
      <c r="E93" s="170"/>
      <c r="F93" s="110" t="s">
        <v>50</v>
      </c>
      <c r="W93" s="114"/>
    </row>
    <row r="94" spans="5:23" x14ac:dyDescent="0.35">
      <c r="E94" s="170"/>
      <c r="F94" s="110" t="s">
        <v>50</v>
      </c>
      <c r="W94" s="114"/>
    </row>
    <row r="95" spans="5:23" x14ac:dyDescent="0.35">
      <c r="E95" s="170"/>
      <c r="F95" s="110" t="s">
        <v>50</v>
      </c>
      <c r="W95" s="114"/>
    </row>
    <row r="96" spans="5:23" x14ac:dyDescent="0.35">
      <c r="E96" s="170"/>
      <c r="F96" s="110" t="s">
        <v>50</v>
      </c>
      <c r="W96" s="114"/>
    </row>
    <row r="97" spans="5:23" x14ac:dyDescent="0.35">
      <c r="E97" s="170"/>
      <c r="F97" s="110" t="s">
        <v>50</v>
      </c>
      <c r="W97" s="114"/>
    </row>
    <row r="98" spans="5:23" x14ac:dyDescent="0.35">
      <c r="E98" s="170"/>
      <c r="F98" s="110" t="s">
        <v>50</v>
      </c>
      <c r="W98" s="114"/>
    </row>
    <row r="99" spans="5:23" x14ac:dyDescent="0.35">
      <c r="E99" s="170"/>
      <c r="F99" s="110" t="s">
        <v>50</v>
      </c>
      <c r="W99" s="114"/>
    </row>
    <row r="100" spans="5:23" x14ac:dyDescent="0.35">
      <c r="E100" s="170"/>
      <c r="F100" s="110" t="s">
        <v>50</v>
      </c>
      <c r="W100" s="114"/>
    </row>
    <row r="101" spans="5:23" x14ac:dyDescent="0.35">
      <c r="E101" s="170"/>
      <c r="F101" s="110" t="s">
        <v>50</v>
      </c>
      <c r="W101" s="114"/>
    </row>
    <row r="102" spans="5:23" x14ac:dyDescent="0.35">
      <c r="E102" s="170"/>
      <c r="F102" s="110" t="s">
        <v>50</v>
      </c>
      <c r="W102" s="114"/>
    </row>
    <row r="103" spans="5:23" x14ac:dyDescent="0.35">
      <c r="E103" s="170"/>
      <c r="F103" s="110" t="s">
        <v>50</v>
      </c>
      <c r="W103" s="114"/>
    </row>
    <row r="104" spans="5:23" x14ac:dyDescent="0.35">
      <c r="E104" s="170"/>
      <c r="F104" s="110" t="s">
        <v>50</v>
      </c>
      <c r="W104" s="114"/>
    </row>
    <row r="105" spans="5:23" x14ac:dyDescent="0.35">
      <c r="E105" s="170"/>
      <c r="F105" s="110" t="s">
        <v>50</v>
      </c>
      <c r="W105" s="114"/>
    </row>
    <row r="106" spans="5:23" x14ac:dyDescent="0.35">
      <c r="E106" s="170"/>
      <c r="F106" s="110" t="s">
        <v>50</v>
      </c>
      <c r="W106" s="114"/>
    </row>
    <row r="107" spans="5:23" x14ac:dyDescent="0.35">
      <c r="E107" s="170"/>
      <c r="F107" s="110" t="s">
        <v>50</v>
      </c>
      <c r="W107" s="114"/>
    </row>
    <row r="108" spans="5:23" x14ac:dyDescent="0.35">
      <c r="E108" s="170"/>
      <c r="F108" s="110" t="s">
        <v>50</v>
      </c>
      <c r="W108" s="114"/>
    </row>
    <row r="109" spans="5:23" x14ac:dyDescent="0.35">
      <c r="E109" s="170"/>
      <c r="F109" s="110" t="s">
        <v>50</v>
      </c>
      <c r="W109" s="114"/>
    </row>
    <row r="110" spans="5:23" x14ac:dyDescent="0.35">
      <c r="E110" s="170"/>
      <c r="F110" s="110" t="s">
        <v>50</v>
      </c>
      <c r="W110" s="114"/>
    </row>
    <row r="111" spans="5:23" x14ac:dyDescent="0.35">
      <c r="E111" s="170"/>
      <c r="F111" s="110" t="s">
        <v>50</v>
      </c>
      <c r="W111" s="114"/>
    </row>
    <row r="112" spans="5:23" x14ac:dyDescent="0.35">
      <c r="E112" s="170"/>
      <c r="F112" s="110" t="s">
        <v>50</v>
      </c>
      <c r="W112" s="114"/>
    </row>
    <row r="113" spans="5:23" x14ac:dyDescent="0.35">
      <c r="E113" s="170"/>
      <c r="F113" s="110" t="s">
        <v>50</v>
      </c>
      <c r="W113" s="114"/>
    </row>
    <row r="114" spans="5:23" x14ac:dyDescent="0.35">
      <c r="E114" s="170"/>
      <c r="F114" s="110" t="s">
        <v>50</v>
      </c>
      <c r="W114" s="114"/>
    </row>
    <row r="115" spans="5:23" x14ac:dyDescent="0.35">
      <c r="E115" s="170"/>
      <c r="F115" s="110" t="s">
        <v>50</v>
      </c>
      <c r="W115" s="114"/>
    </row>
    <row r="116" spans="5:23" x14ac:dyDescent="0.35">
      <c r="E116" s="170"/>
      <c r="F116" s="110" t="s">
        <v>50</v>
      </c>
      <c r="W116" s="114"/>
    </row>
    <row r="117" spans="5:23" x14ac:dyDescent="0.35">
      <c r="E117" s="170"/>
      <c r="F117" s="110" t="s">
        <v>50</v>
      </c>
      <c r="W117" s="114"/>
    </row>
    <row r="118" spans="5:23" x14ac:dyDescent="0.35">
      <c r="E118" s="170"/>
      <c r="F118" s="110" t="s">
        <v>50</v>
      </c>
      <c r="W118" s="114"/>
    </row>
    <row r="119" spans="5:23" x14ac:dyDescent="0.35">
      <c r="E119" s="170"/>
      <c r="F119" s="110" t="s">
        <v>50</v>
      </c>
      <c r="W119" s="114"/>
    </row>
    <row r="120" spans="5:23" x14ac:dyDescent="0.35">
      <c r="E120" s="170"/>
      <c r="F120" s="110" t="s">
        <v>50</v>
      </c>
      <c r="W120" s="114"/>
    </row>
    <row r="121" spans="5:23" x14ac:dyDescent="0.35">
      <c r="E121" s="170"/>
      <c r="F121" s="110" t="s">
        <v>50</v>
      </c>
      <c r="W121" s="114"/>
    </row>
    <row r="122" spans="5:23" x14ac:dyDescent="0.35">
      <c r="E122" s="170"/>
      <c r="F122" s="110" t="s">
        <v>50</v>
      </c>
      <c r="W122" s="114"/>
    </row>
    <row r="123" spans="5:23" x14ac:dyDescent="0.35">
      <c r="E123" s="170"/>
      <c r="F123" s="110" t="s">
        <v>50</v>
      </c>
      <c r="W123" s="114"/>
    </row>
    <row r="124" spans="5:23" x14ac:dyDescent="0.35">
      <c r="E124" s="170"/>
      <c r="F124" s="110" t="s">
        <v>50</v>
      </c>
      <c r="W124" s="114"/>
    </row>
    <row r="125" spans="5:23" x14ac:dyDescent="0.35">
      <c r="E125" s="170"/>
      <c r="F125" s="110" t="s">
        <v>50</v>
      </c>
      <c r="W125" s="114"/>
    </row>
    <row r="126" spans="5:23" x14ac:dyDescent="0.35">
      <c r="E126" s="170"/>
      <c r="F126" s="110" t="s">
        <v>50</v>
      </c>
      <c r="W126" s="114"/>
    </row>
    <row r="127" spans="5:23" x14ac:dyDescent="0.35">
      <c r="E127" s="170"/>
      <c r="F127" s="110" t="s">
        <v>50</v>
      </c>
      <c r="W127" s="114"/>
    </row>
    <row r="128" spans="5:23" x14ac:dyDescent="0.35">
      <c r="E128" s="170"/>
      <c r="F128" s="110" t="s">
        <v>50</v>
      </c>
      <c r="W128" s="114"/>
    </row>
    <row r="129" spans="5:23" x14ac:dyDescent="0.35">
      <c r="E129" s="170"/>
      <c r="F129" s="110" t="s">
        <v>50</v>
      </c>
      <c r="W129" s="114"/>
    </row>
    <row r="130" spans="5:23" x14ac:dyDescent="0.35">
      <c r="E130" s="170"/>
      <c r="F130" s="110" t="s">
        <v>50</v>
      </c>
      <c r="W130" s="114"/>
    </row>
    <row r="131" spans="5:23" x14ac:dyDescent="0.35">
      <c r="E131" s="170"/>
      <c r="F131" s="110" t="s">
        <v>50</v>
      </c>
      <c r="W131" s="114"/>
    </row>
    <row r="132" spans="5:23" x14ac:dyDescent="0.35">
      <c r="E132" s="170"/>
      <c r="F132" s="110" t="s">
        <v>50</v>
      </c>
      <c r="W132" s="114"/>
    </row>
    <row r="133" spans="5:23" x14ac:dyDescent="0.35">
      <c r="E133" s="170"/>
      <c r="F133" s="110" t="s">
        <v>50</v>
      </c>
      <c r="W133" s="114"/>
    </row>
    <row r="134" spans="5:23" x14ac:dyDescent="0.35">
      <c r="E134" s="170"/>
      <c r="F134" s="110" t="s">
        <v>50</v>
      </c>
      <c r="W134" s="114"/>
    </row>
    <row r="135" spans="5:23" x14ac:dyDescent="0.35">
      <c r="E135" s="170"/>
      <c r="F135" s="110" t="s">
        <v>50</v>
      </c>
      <c r="W135" s="114"/>
    </row>
    <row r="136" spans="5:23" x14ac:dyDescent="0.35">
      <c r="E136" s="170"/>
      <c r="F136" s="110" t="s">
        <v>50</v>
      </c>
      <c r="W136" s="114"/>
    </row>
    <row r="137" spans="5:23" x14ac:dyDescent="0.35">
      <c r="E137" s="170"/>
      <c r="F137" s="110" t="s">
        <v>50</v>
      </c>
      <c r="W137" s="114"/>
    </row>
    <row r="138" spans="5:23" x14ac:dyDescent="0.35">
      <c r="E138" s="170"/>
      <c r="F138" s="110" t="s">
        <v>50</v>
      </c>
      <c r="W138" s="114"/>
    </row>
    <row r="139" spans="5:23" x14ac:dyDescent="0.35">
      <c r="E139" s="170"/>
      <c r="F139" s="110" t="s">
        <v>50</v>
      </c>
      <c r="W139" s="114"/>
    </row>
    <row r="140" spans="5:23" x14ac:dyDescent="0.35">
      <c r="E140" s="170"/>
      <c r="F140" s="110" t="s">
        <v>50</v>
      </c>
      <c r="W140" s="114"/>
    </row>
    <row r="141" spans="5:23" x14ac:dyDescent="0.35">
      <c r="E141" s="170"/>
      <c r="F141" s="110" t="s">
        <v>50</v>
      </c>
      <c r="W141" s="114"/>
    </row>
    <row r="142" spans="5:23" x14ac:dyDescent="0.35">
      <c r="E142" s="170"/>
      <c r="F142" s="110" t="s">
        <v>50</v>
      </c>
      <c r="W142" s="114"/>
    </row>
    <row r="143" spans="5:23" x14ac:dyDescent="0.35">
      <c r="E143" s="170"/>
      <c r="F143" s="110" t="s">
        <v>50</v>
      </c>
      <c r="W143" s="114"/>
    </row>
    <row r="144" spans="5:23" x14ac:dyDescent="0.35">
      <c r="E144" s="170"/>
      <c r="F144" s="110" t="s">
        <v>50</v>
      </c>
      <c r="W144" s="114"/>
    </row>
    <row r="145" spans="5:23" x14ac:dyDescent="0.35">
      <c r="E145" s="170"/>
      <c r="F145" s="110" t="s">
        <v>50</v>
      </c>
      <c r="W145" s="114"/>
    </row>
    <row r="146" spans="5:23" x14ac:dyDescent="0.35">
      <c r="E146" s="170"/>
      <c r="F146" s="110" t="s">
        <v>50</v>
      </c>
      <c r="W146" s="114"/>
    </row>
    <row r="147" spans="5:23" x14ac:dyDescent="0.35">
      <c r="E147" s="170"/>
      <c r="F147" s="110" t="s">
        <v>50</v>
      </c>
      <c r="W147" s="114"/>
    </row>
    <row r="148" spans="5:23" x14ac:dyDescent="0.35">
      <c r="E148" s="170"/>
      <c r="F148" s="110" t="s">
        <v>50</v>
      </c>
      <c r="W148" s="114"/>
    </row>
    <row r="149" spans="5:23" x14ac:dyDescent="0.35">
      <c r="E149" s="170"/>
      <c r="F149" s="110" t="s">
        <v>50</v>
      </c>
      <c r="W149" s="114"/>
    </row>
    <row r="150" spans="5:23" x14ac:dyDescent="0.35">
      <c r="E150" s="170"/>
      <c r="F150" s="110" t="s">
        <v>50</v>
      </c>
      <c r="W150" s="114"/>
    </row>
    <row r="151" spans="5:23" x14ac:dyDescent="0.35">
      <c r="E151" s="170"/>
      <c r="F151" s="110" t="s">
        <v>50</v>
      </c>
      <c r="W151" s="114"/>
    </row>
    <row r="152" spans="5:23" x14ac:dyDescent="0.35">
      <c r="E152" s="170"/>
      <c r="F152" s="110" t="s">
        <v>50</v>
      </c>
      <c r="W152" s="114"/>
    </row>
    <row r="153" spans="5:23" x14ac:dyDescent="0.35">
      <c r="E153" s="170"/>
      <c r="F153" s="110" t="s">
        <v>50</v>
      </c>
      <c r="W153" s="114"/>
    </row>
    <row r="154" spans="5:23" x14ac:dyDescent="0.35">
      <c r="E154" s="170"/>
      <c r="F154" s="110" t="s">
        <v>50</v>
      </c>
      <c r="W154" s="114"/>
    </row>
    <row r="155" spans="5:23" x14ac:dyDescent="0.35">
      <c r="E155" s="170"/>
      <c r="F155" s="110" t="s">
        <v>50</v>
      </c>
      <c r="W155" s="114"/>
    </row>
    <row r="156" spans="5:23" x14ac:dyDescent="0.35">
      <c r="E156" s="170"/>
      <c r="F156" s="110" t="s">
        <v>50</v>
      </c>
      <c r="W156" s="114"/>
    </row>
    <row r="157" spans="5:23" x14ac:dyDescent="0.35">
      <c r="E157" s="170"/>
      <c r="F157" s="110" t="s">
        <v>50</v>
      </c>
      <c r="W157" s="114"/>
    </row>
    <row r="158" spans="5:23" x14ac:dyDescent="0.35">
      <c r="E158" s="170"/>
      <c r="F158" s="110" t="s">
        <v>50</v>
      </c>
      <c r="W158" s="114"/>
    </row>
    <row r="159" spans="5:23" x14ac:dyDescent="0.35">
      <c r="E159" s="170"/>
      <c r="F159" s="110" t="s">
        <v>50</v>
      </c>
      <c r="W159" s="114"/>
    </row>
    <row r="160" spans="5:23" x14ac:dyDescent="0.35">
      <c r="E160" s="170"/>
      <c r="F160" s="110" t="s">
        <v>50</v>
      </c>
      <c r="W160" s="114"/>
    </row>
    <row r="161" spans="5:23" x14ac:dyDescent="0.35">
      <c r="E161" s="170"/>
      <c r="F161" s="110" t="s">
        <v>50</v>
      </c>
      <c r="W161" s="114"/>
    </row>
    <row r="162" spans="5:23" x14ac:dyDescent="0.35">
      <c r="E162" s="170"/>
      <c r="F162" s="110" t="s">
        <v>50</v>
      </c>
      <c r="W162" s="114"/>
    </row>
    <row r="163" spans="5:23" x14ac:dyDescent="0.35">
      <c r="E163" s="170"/>
      <c r="F163" s="110" t="s">
        <v>50</v>
      </c>
      <c r="W163" s="114"/>
    </row>
    <row r="164" spans="5:23" x14ac:dyDescent="0.35">
      <c r="E164" s="170"/>
      <c r="F164" s="110" t="s">
        <v>50</v>
      </c>
      <c r="W164" s="114"/>
    </row>
    <row r="165" spans="5:23" x14ac:dyDescent="0.35">
      <c r="E165" s="170"/>
      <c r="F165" s="110" t="s">
        <v>50</v>
      </c>
      <c r="W165" s="114"/>
    </row>
    <row r="166" spans="5:23" x14ac:dyDescent="0.35">
      <c r="E166" s="170"/>
      <c r="F166" s="110" t="s">
        <v>50</v>
      </c>
      <c r="W166" s="114"/>
    </row>
    <row r="167" spans="5:23" x14ac:dyDescent="0.35">
      <c r="E167" s="170"/>
      <c r="F167" s="110" t="s">
        <v>50</v>
      </c>
      <c r="W167" s="114"/>
    </row>
    <row r="168" spans="5:23" x14ac:dyDescent="0.35">
      <c r="E168" s="170"/>
      <c r="F168" s="110" t="s">
        <v>50</v>
      </c>
      <c r="W168" s="114"/>
    </row>
    <row r="169" spans="5:23" x14ac:dyDescent="0.35">
      <c r="E169" s="170"/>
      <c r="F169" s="110" t="s">
        <v>50</v>
      </c>
      <c r="W169" s="114"/>
    </row>
    <row r="170" spans="5:23" x14ac:dyDescent="0.35">
      <c r="E170" s="170"/>
      <c r="F170" s="110" t="s">
        <v>50</v>
      </c>
      <c r="W170" s="114"/>
    </row>
    <row r="171" spans="5:23" x14ac:dyDescent="0.35">
      <c r="E171" s="170"/>
      <c r="F171" s="110" t="s">
        <v>50</v>
      </c>
      <c r="W171" s="114"/>
    </row>
    <row r="172" spans="5:23" x14ac:dyDescent="0.35">
      <c r="E172" s="170"/>
      <c r="F172" s="110" t="s">
        <v>50</v>
      </c>
      <c r="W172" s="114"/>
    </row>
    <row r="173" spans="5:23" x14ac:dyDescent="0.35">
      <c r="E173" s="170"/>
      <c r="F173" s="110" t="s">
        <v>50</v>
      </c>
      <c r="W173" s="114"/>
    </row>
    <row r="174" spans="5:23" x14ac:dyDescent="0.35">
      <c r="E174" s="170"/>
      <c r="F174" s="110" t="s">
        <v>50</v>
      </c>
      <c r="W174" s="114"/>
    </row>
    <row r="175" spans="5:23" x14ac:dyDescent="0.35">
      <c r="E175" s="170"/>
      <c r="F175" s="110" t="s">
        <v>50</v>
      </c>
      <c r="W175" s="114"/>
    </row>
    <row r="176" spans="5:23" x14ac:dyDescent="0.35">
      <c r="E176" s="170"/>
      <c r="F176" s="110" t="s">
        <v>50</v>
      </c>
      <c r="W176" s="114"/>
    </row>
    <row r="177" spans="5:23" x14ac:dyDescent="0.35">
      <c r="E177" s="171"/>
      <c r="F177" s="115" t="s">
        <v>50</v>
      </c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6"/>
    </row>
  </sheetData>
  <mergeCells count="1">
    <mergeCell ref="E1:W1"/>
  </mergeCells>
  <conditionalFormatting sqref="E5:E177">
    <cfRule type="expression" dxfId="23" priority="5">
      <formula>$A5</formula>
    </cfRule>
  </conditionalFormatting>
  <conditionalFormatting sqref="E5:W177">
    <cfRule type="expression" dxfId="22" priority="29">
      <formula>$C5</formula>
    </cfRule>
  </conditionalFormatting>
  <conditionalFormatting sqref="F4:W4">
    <cfRule type="cellIs" dxfId="21" priority="10" operator="equal">
      <formula>"WCE"</formula>
    </cfRule>
    <cfRule type="cellIs" dxfId="20" priority="11" operator="equal">
      <formula>"HAW"</formula>
    </cfRule>
    <cfRule type="expression" dxfId="19" priority="12">
      <formula>AH4</formula>
    </cfRule>
    <cfRule type="cellIs" dxfId="18" priority="13" operator="equal">
      <formula>"WBG"</formula>
    </cfRule>
    <cfRule type="cellIs" dxfId="17" priority="14" operator="equal">
      <formula>"GCS"</formula>
    </cfRule>
    <cfRule type="cellIs" dxfId="16" priority="15" operator="equal">
      <formula>"ACR"</formula>
    </cfRule>
    <cfRule type="cellIs" dxfId="15" priority="16" operator="equal">
      <formula>"PAP"</formula>
    </cfRule>
    <cfRule type="cellIs" dxfId="14" priority="17" operator="equal">
      <formula>"GWS"</formula>
    </cfRule>
    <cfRule type="cellIs" dxfId="13" priority="18" operator="equal">
      <formula>"BRL"</formula>
    </cfRule>
    <cfRule type="cellIs" dxfId="12" priority="19" operator="equal">
      <formula>"FRE"</formula>
    </cfRule>
    <cfRule type="cellIs" dxfId="11" priority="20" operator="equal">
      <formula>"GEE"</formula>
    </cfRule>
    <cfRule type="cellIs" dxfId="10" priority="21" operator="equal">
      <formula>"STK"</formula>
    </cfRule>
    <cfRule type="cellIs" dxfId="9" priority="22" operator="equal">
      <formula>"CAR"</formula>
    </cfRule>
    <cfRule type="cellIs" dxfId="8" priority="23" operator="equal">
      <formula>"COL"</formula>
    </cfRule>
    <cfRule type="cellIs" dxfId="7" priority="24" operator="equal">
      <formula>"RIC"</formula>
    </cfRule>
    <cfRule type="cellIs" dxfId="6" priority="25" operator="equal">
      <formula>"ESS"</formula>
    </cfRule>
    <cfRule type="cellIs" dxfId="5" priority="26" operator="equal">
      <formula>"KAN"</formula>
    </cfRule>
    <cfRule type="cellIs" dxfId="4" priority="27" operator="equal">
      <formula>"SYD"</formula>
    </cfRule>
    <cfRule type="cellIs" dxfId="3" priority="28" operator="equal">
      <formula>"MEL"</formula>
    </cfRule>
  </conditionalFormatting>
  <conditionalFormatting sqref="F5:W177">
    <cfRule type="expression" dxfId="2" priority="1">
      <formula>AND(F5=ThisRoundNum,$A5)</formula>
    </cfRule>
    <cfRule type="expression" dxfId="1" priority="2">
      <formula>AND(F5=ThisRoundNum,NOT($A5))</formula>
    </cfRule>
    <cfRule type="expression" dxfId="0" priority="3">
      <formula>ISNUMBER(F5)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59979-785B-4101-BCA6-C7C7507F725A}">
  <sheetPr codeName="Sheet13">
    <tabColor theme="5" tint="0.59999389629810485"/>
  </sheetPr>
  <dimension ref="A1:E27"/>
  <sheetViews>
    <sheetView workbookViewId="0"/>
  </sheetViews>
  <sheetFormatPr defaultRowHeight="14.5" x14ac:dyDescent="0.35"/>
  <cols>
    <col min="1" max="1" width="10.7265625" bestFit="1" customWidth="1"/>
    <col min="2" max="2" width="22.1796875" bestFit="1" customWidth="1"/>
    <col min="3" max="3" width="8.81640625" bestFit="1" customWidth="1"/>
    <col min="4" max="4" width="14.453125" bestFit="1" customWidth="1"/>
    <col min="5" max="5" width="26.453125" bestFit="1" customWidth="1"/>
  </cols>
  <sheetData>
    <row r="1" spans="1:5" x14ac:dyDescent="0.35">
      <c r="A1" t="s">
        <v>66</v>
      </c>
      <c r="B1" t="s">
        <v>112</v>
      </c>
      <c r="C1" t="s">
        <v>113</v>
      </c>
      <c r="D1" t="s">
        <v>114</v>
      </c>
      <c r="E1" t="s">
        <v>115</v>
      </c>
    </row>
    <row r="2" spans="1:5" x14ac:dyDescent="0.35">
      <c r="A2">
        <v>18</v>
      </c>
      <c r="B2" t="s">
        <v>116</v>
      </c>
      <c r="C2" t="b">
        <v>1</v>
      </c>
      <c r="D2" s="3">
        <v>45014.492161956019</v>
      </c>
      <c r="E2" t="b">
        <v>1</v>
      </c>
    </row>
    <row r="3" spans="1:5" x14ac:dyDescent="0.35">
      <c r="A3">
        <v>6</v>
      </c>
      <c r="B3" t="s">
        <v>117</v>
      </c>
      <c r="C3" t="b">
        <v>1</v>
      </c>
      <c r="D3" s="3">
        <v>45014.492126273151</v>
      </c>
      <c r="E3" t="b">
        <v>1</v>
      </c>
    </row>
    <row r="4" spans="1:5" x14ac:dyDescent="0.35">
      <c r="A4">
        <v>16</v>
      </c>
      <c r="B4" t="s">
        <v>118</v>
      </c>
      <c r="C4" t="b">
        <v>1</v>
      </c>
      <c r="D4" s="3">
        <v>45014.492157442131</v>
      </c>
      <c r="E4" t="b">
        <v>1</v>
      </c>
    </row>
    <row r="5" spans="1:5" x14ac:dyDescent="0.35">
      <c r="A5">
        <v>10</v>
      </c>
      <c r="B5" t="s">
        <v>119</v>
      </c>
      <c r="C5" t="b">
        <v>1</v>
      </c>
      <c r="D5" s="3">
        <v>45014.492137766203</v>
      </c>
      <c r="E5" t="b">
        <v>1</v>
      </c>
    </row>
    <row r="6" spans="1:5" x14ac:dyDescent="0.35">
      <c r="A6">
        <v>3</v>
      </c>
      <c r="B6" t="s">
        <v>120</v>
      </c>
      <c r="C6" t="b">
        <v>1</v>
      </c>
      <c r="D6" s="3">
        <v>45014.492110844905</v>
      </c>
      <c r="E6" t="b">
        <v>1</v>
      </c>
    </row>
    <row r="7" spans="1:5" x14ac:dyDescent="0.35">
      <c r="A7">
        <v>14</v>
      </c>
      <c r="B7" t="s">
        <v>121</v>
      </c>
      <c r="C7" t="b">
        <v>1</v>
      </c>
      <c r="D7" s="3">
        <v>45014.492151122686</v>
      </c>
      <c r="E7" t="b">
        <v>1</v>
      </c>
    </row>
    <row r="8" spans="1:5" x14ac:dyDescent="0.35">
      <c r="A8">
        <v>7</v>
      </c>
      <c r="B8" t="s">
        <v>122</v>
      </c>
      <c r="C8" t="b">
        <v>1</v>
      </c>
      <c r="D8" s="3">
        <v>45014.492128819445</v>
      </c>
      <c r="E8" t="b">
        <v>1</v>
      </c>
    </row>
    <row r="9" spans="1:5" x14ac:dyDescent="0.35">
      <c r="A9">
        <v>4</v>
      </c>
      <c r="B9" t="s">
        <v>123</v>
      </c>
      <c r="C9" t="b">
        <v>1</v>
      </c>
      <c r="D9" s="3">
        <v>45014.492115277775</v>
      </c>
      <c r="E9" t="b">
        <v>1</v>
      </c>
    </row>
    <row r="10" spans="1:5" x14ac:dyDescent="0.35">
      <c r="A10">
        <v>26</v>
      </c>
      <c r="B10" t="s">
        <v>387</v>
      </c>
      <c r="C10" t="b">
        <v>1</v>
      </c>
      <c r="D10" s="3">
        <v>45761.11229957176</v>
      </c>
      <c r="E10" t="b">
        <v>1</v>
      </c>
    </row>
    <row r="11" spans="1:5" x14ac:dyDescent="0.35">
      <c r="A11">
        <v>20</v>
      </c>
      <c r="B11" t="s">
        <v>124</v>
      </c>
      <c r="C11" t="b">
        <v>1</v>
      </c>
      <c r="D11" s="3">
        <v>45016.145285335646</v>
      </c>
      <c r="E11" t="b">
        <v>1</v>
      </c>
    </row>
    <row r="12" spans="1:5" x14ac:dyDescent="0.35">
      <c r="A12">
        <v>15</v>
      </c>
      <c r="B12" t="s">
        <v>125</v>
      </c>
      <c r="C12" t="b">
        <v>1</v>
      </c>
      <c r="D12" s="3">
        <v>45014.492154363426</v>
      </c>
      <c r="E12" t="b">
        <v>1</v>
      </c>
    </row>
    <row r="13" spans="1:5" x14ac:dyDescent="0.35">
      <c r="A13">
        <v>5</v>
      </c>
      <c r="B13" t="s">
        <v>126</v>
      </c>
      <c r="C13" t="b">
        <v>1</v>
      </c>
      <c r="D13" s="3">
        <v>45014.492122418982</v>
      </c>
      <c r="E13" t="b">
        <v>1</v>
      </c>
    </row>
    <row r="14" spans="1:5" x14ac:dyDescent="0.35">
      <c r="A14">
        <v>12</v>
      </c>
      <c r="B14" t="s">
        <v>127</v>
      </c>
      <c r="C14" t="b">
        <v>1</v>
      </c>
      <c r="D14" s="3">
        <v>45014.49214603009</v>
      </c>
      <c r="E14" t="b">
        <v>1</v>
      </c>
    </row>
    <row r="15" spans="1:5" x14ac:dyDescent="0.35">
      <c r="A15">
        <v>22</v>
      </c>
      <c r="B15" t="s">
        <v>128</v>
      </c>
      <c r="C15" t="b">
        <v>1</v>
      </c>
      <c r="D15" s="3">
        <v>45028.300608067133</v>
      </c>
      <c r="E15" t="b">
        <v>1</v>
      </c>
    </row>
    <row r="16" spans="1:5" x14ac:dyDescent="0.35">
      <c r="A16">
        <v>21</v>
      </c>
      <c r="B16" t="s">
        <v>129</v>
      </c>
      <c r="C16" t="b">
        <v>1</v>
      </c>
      <c r="D16" s="3">
        <v>45019.014441550928</v>
      </c>
      <c r="E16" t="b">
        <v>1</v>
      </c>
    </row>
    <row r="17" spans="1:5" x14ac:dyDescent="0.35">
      <c r="A17">
        <v>9</v>
      </c>
      <c r="B17" t="s">
        <v>130</v>
      </c>
      <c r="C17" t="b">
        <v>1</v>
      </c>
      <c r="D17" s="3">
        <v>45014.492134490742</v>
      </c>
      <c r="E17" t="b">
        <v>1</v>
      </c>
    </row>
    <row r="18" spans="1:5" x14ac:dyDescent="0.35">
      <c r="A18">
        <v>23</v>
      </c>
      <c r="B18" t="s">
        <v>131</v>
      </c>
      <c r="C18" t="b">
        <v>1</v>
      </c>
      <c r="D18" s="3">
        <v>45031.44659216435</v>
      </c>
      <c r="E18" t="b">
        <v>1</v>
      </c>
    </row>
    <row r="19" spans="1:5" x14ac:dyDescent="0.35">
      <c r="A19">
        <v>2</v>
      </c>
      <c r="B19" t="s">
        <v>132</v>
      </c>
      <c r="C19" t="b">
        <v>1</v>
      </c>
      <c r="D19" s="3">
        <v>45014.492108067127</v>
      </c>
      <c r="E19" t="b">
        <v>1</v>
      </c>
    </row>
    <row r="20" spans="1:5" x14ac:dyDescent="0.35">
      <c r="A20">
        <v>1</v>
      </c>
      <c r="B20" t="s">
        <v>133</v>
      </c>
      <c r="C20" t="b">
        <v>1</v>
      </c>
      <c r="D20" s="3">
        <v>45014.492104861114</v>
      </c>
      <c r="E20" t="b">
        <v>1</v>
      </c>
    </row>
    <row r="21" spans="1:5" x14ac:dyDescent="0.35">
      <c r="A21">
        <v>24</v>
      </c>
      <c r="B21" t="s">
        <v>134</v>
      </c>
      <c r="C21" t="b">
        <v>1</v>
      </c>
      <c r="D21" s="3">
        <v>45411.051382638892</v>
      </c>
      <c r="E21" t="b">
        <v>1</v>
      </c>
    </row>
    <row r="22" spans="1:5" x14ac:dyDescent="0.35">
      <c r="A22">
        <v>19</v>
      </c>
      <c r="B22" t="s">
        <v>135</v>
      </c>
      <c r="C22" t="b">
        <v>1</v>
      </c>
      <c r="D22" s="3">
        <v>45016.142232442129</v>
      </c>
      <c r="E22" t="b">
        <v>1</v>
      </c>
    </row>
    <row r="23" spans="1:5" x14ac:dyDescent="0.35">
      <c r="A23">
        <v>8</v>
      </c>
      <c r="B23" t="s">
        <v>136</v>
      </c>
      <c r="C23" t="b">
        <v>1</v>
      </c>
      <c r="D23" s="3">
        <v>45014.49213136574</v>
      </c>
      <c r="E23" t="b">
        <v>1</v>
      </c>
    </row>
    <row r="24" spans="1:5" x14ac:dyDescent="0.35">
      <c r="A24">
        <v>17</v>
      </c>
      <c r="B24" t="s">
        <v>137</v>
      </c>
      <c r="C24" t="b">
        <v>1</v>
      </c>
      <c r="D24" s="3">
        <v>45014.492159837966</v>
      </c>
      <c r="E24" t="b">
        <v>1</v>
      </c>
    </row>
    <row r="25" spans="1:5" x14ac:dyDescent="0.35">
      <c r="A25">
        <v>13</v>
      </c>
      <c r="B25" t="s">
        <v>138</v>
      </c>
      <c r="C25" t="b">
        <v>1</v>
      </c>
      <c r="D25" s="3">
        <v>45014.492148958336</v>
      </c>
      <c r="E25" t="b">
        <v>1</v>
      </c>
    </row>
    <row r="26" spans="1:5" x14ac:dyDescent="0.35">
      <c r="A26">
        <v>25</v>
      </c>
      <c r="B26" t="s">
        <v>139</v>
      </c>
      <c r="C26" t="b">
        <v>1</v>
      </c>
      <c r="D26" s="3">
        <v>45515</v>
      </c>
      <c r="E26" t="b">
        <v>1</v>
      </c>
    </row>
    <row r="27" spans="1:5" x14ac:dyDescent="0.35">
      <c r="A27">
        <v>11</v>
      </c>
      <c r="B27" t="s">
        <v>140</v>
      </c>
      <c r="C27" t="b">
        <v>1</v>
      </c>
      <c r="D27" s="3">
        <v>45014.492143206022</v>
      </c>
      <c r="E27" t="b">
        <v>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7CFF-F2C7-4A59-BE75-990E92CD118B}">
  <sheetPr codeName="Sheet6">
    <tabColor theme="5" tint="0.59999389629810485"/>
  </sheetPr>
  <dimension ref="A1:AB159"/>
  <sheetViews>
    <sheetView workbookViewId="0"/>
  </sheetViews>
  <sheetFormatPr defaultRowHeight="14.5" x14ac:dyDescent="0.35"/>
  <cols>
    <col min="1" max="1" width="17.26953125" bestFit="1" customWidth="1"/>
    <col min="2" max="2" width="13.26953125" bestFit="1" customWidth="1"/>
    <col min="3" max="3" width="10.7265625" bestFit="1" customWidth="1"/>
    <col min="4" max="4" width="22.1796875" bestFit="1" customWidth="1"/>
    <col min="5" max="5" width="8.81640625" bestFit="1" customWidth="1"/>
    <col min="6" max="6" width="10.81640625" bestFit="1" customWidth="1"/>
    <col min="7" max="7" width="12.453125" bestFit="1" customWidth="1"/>
    <col min="8" max="8" width="13.54296875" bestFit="1" customWidth="1"/>
    <col min="9" max="9" width="13.26953125" bestFit="1" customWidth="1"/>
    <col min="10" max="10" width="14.81640625" bestFit="1" customWidth="1"/>
    <col min="11" max="11" width="13.26953125" bestFit="1" customWidth="1"/>
    <col min="12" max="12" width="16.453125" bestFit="1" customWidth="1"/>
    <col min="13" max="13" width="10" bestFit="1" customWidth="1"/>
    <col min="14" max="14" width="9.453125" bestFit="1" customWidth="1"/>
    <col min="15" max="15" width="16.54296875" bestFit="1" customWidth="1"/>
    <col min="16" max="16" width="17.81640625" bestFit="1" customWidth="1"/>
    <col min="17" max="17" width="11.1796875" bestFit="1" customWidth="1"/>
    <col min="18" max="18" width="13.81640625" bestFit="1" customWidth="1"/>
    <col min="19" max="19" width="19.81640625" bestFit="1" customWidth="1"/>
    <col min="20" max="20" width="20.81640625" bestFit="1" customWidth="1"/>
    <col min="21" max="21" width="9.81640625" bestFit="1" customWidth="1"/>
    <col min="22" max="22" width="12.81640625" bestFit="1" customWidth="1"/>
    <col min="23" max="23" width="10.26953125" bestFit="1" customWidth="1"/>
    <col min="24" max="24" width="19.54296875" bestFit="1" customWidth="1"/>
    <col min="25" max="25" width="29.1796875" bestFit="1" customWidth="1"/>
    <col min="26" max="26" width="15.1796875" bestFit="1" customWidth="1"/>
    <col min="27" max="27" width="25.1796875" bestFit="1" customWidth="1"/>
    <col min="28" max="28" width="31" bestFit="1" customWidth="1"/>
  </cols>
  <sheetData>
    <row r="1" spans="1:28" x14ac:dyDescent="0.35">
      <c r="A1" t="s">
        <v>141</v>
      </c>
      <c r="B1" t="s">
        <v>142</v>
      </c>
      <c r="C1" t="s">
        <v>66</v>
      </c>
      <c r="D1" t="s">
        <v>112</v>
      </c>
      <c r="E1" t="s">
        <v>113</v>
      </c>
      <c r="F1" t="s">
        <v>57</v>
      </c>
      <c r="G1" t="s">
        <v>69</v>
      </c>
      <c r="H1" t="s">
        <v>53</v>
      </c>
      <c r="I1" t="s">
        <v>143</v>
      </c>
      <c r="J1" t="s">
        <v>71</v>
      </c>
      <c r="K1" t="s">
        <v>72</v>
      </c>
      <c r="L1" t="s">
        <v>73</v>
      </c>
      <c r="M1" t="s">
        <v>35</v>
      </c>
      <c r="N1" t="s">
        <v>36</v>
      </c>
      <c r="O1" t="s">
        <v>144</v>
      </c>
      <c r="P1" t="s">
        <v>37</v>
      </c>
      <c r="Q1" t="s">
        <v>145</v>
      </c>
      <c r="R1" t="s">
        <v>74</v>
      </c>
      <c r="S1" t="s">
        <v>146</v>
      </c>
      <c r="T1" t="s">
        <v>147</v>
      </c>
      <c r="U1" t="s">
        <v>148</v>
      </c>
      <c r="V1" t="s">
        <v>149</v>
      </c>
      <c r="W1" t="s">
        <v>68</v>
      </c>
      <c r="X1" t="s">
        <v>75</v>
      </c>
      <c r="Y1" t="s">
        <v>150</v>
      </c>
      <c r="Z1" t="s">
        <v>151</v>
      </c>
      <c r="AA1" t="s">
        <v>70</v>
      </c>
      <c r="AB1" t="s">
        <v>152</v>
      </c>
    </row>
    <row r="2" spans="1:28" x14ac:dyDescent="0.35">
      <c r="A2" t="b">
        <v>1</v>
      </c>
      <c r="B2" t="b">
        <v>1</v>
      </c>
      <c r="C2">
        <v>6</v>
      </c>
      <c r="D2" t="s">
        <v>117</v>
      </c>
      <c r="E2" t="b">
        <v>1</v>
      </c>
      <c r="F2">
        <v>131</v>
      </c>
      <c r="G2" t="s">
        <v>158</v>
      </c>
      <c r="H2" t="s">
        <v>159</v>
      </c>
      <c r="I2">
        <v>154</v>
      </c>
      <c r="J2">
        <v>9</v>
      </c>
      <c r="K2">
        <v>163</v>
      </c>
      <c r="L2">
        <v>0.7439613526570048</v>
      </c>
      <c r="M2" t="s">
        <v>155</v>
      </c>
      <c r="N2" t="s">
        <v>156</v>
      </c>
      <c r="O2">
        <v>6</v>
      </c>
      <c r="P2" t="s">
        <v>160</v>
      </c>
      <c r="Q2">
        <v>492806987</v>
      </c>
      <c r="R2" t="b">
        <v>1</v>
      </c>
      <c r="S2">
        <v>164</v>
      </c>
      <c r="T2" t="b">
        <v>0</v>
      </c>
      <c r="U2">
        <v>4</v>
      </c>
      <c r="V2">
        <v>0</v>
      </c>
      <c r="W2">
        <v>-1</v>
      </c>
      <c r="X2">
        <v>142</v>
      </c>
      <c r="Y2">
        <v>10</v>
      </c>
      <c r="Z2">
        <v>207</v>
      </c>
      <c r="AA2">
        <v>8</v>
      </c>
      <c r="AB2">
        <v>36</v>
      </c>
    </row>
    <row r="3" spans="1:28" x14ac:dyDescent="0.35">
      <c r="A3" t="b">
        <v>1</v>
      </c>
      <c r="B3" t="b">
        <v>1</v>
      </c>
      <c r="C3">
        <v>6</v>
      </c>
      <c r="D3" t="s">
        <v>117</v>
      </c>
      <c r="E3" t="b">
        <v>1</v>
      </c>
      <c r="F3">
        <v>106</v>
      </c>
      <c r="G3" t="s">
        <v>161</v>
      </c>
      <c r="H3" t="s">
        <v>162</v>
      </c>
      <c r="I3">
        <v>152</v>
      </c>
      <c r="J3">
        <v>7</v>
      </c>
      <c r="K3">
        <v>159</v>
      </c>
      <c r="L3">
        <v>0.7342995169082126</v>
      </c>
      <c r="M3" t="s">
        <v>163</v>
      </c>
      <c r="N3" t="s">
        <v>164</v>
      </c>
      <c r="O3">
        <v>6</v>
      </c>
      <c r="P3" t="s">
        <v>157</v>
      </c>
      <c r="Q3">
        <v>1335759207</v>
      </c>
      <c r="R3" t="b">
        <v>1</v>
      </c>
      <c r="S3">
        <v>159</v>
      </c>
      <c r="T3" t="b">
        <v>0</v>
      </c>
      <c r="U3">
        <v>19</v>
      </c>
      <c r="V3">
        <v>0</v>
      </c>
      <c r="W3">
        <v>-1</v>
      </c>
      <c r="X3">
        <v>135</v>
      </c>
      <c r="Y3">
        <v>8</v>
      </c>
      <c r="Z3">
        <v>207</v>
      </c>
      <c r="AA3">
        <v>9</v>
      </c>
      <c r="AB3">
        <v>32</v>
      </c>
    </row>
    <row r="4" spans="1:28" x14ac:dyDescent="0.35">
      <c r="A4" t="b">
        <v>1</v>
      </c>
      <c r="B4" t="b">
        <v>1</v>
      </c>
      <c r="C4">
        <v>6</v>
      </c>
      <c r="D4" t="s">
        <v>117</v>
      </c>
      <c r="E4" t="b">
        <v>1</v>
      </c>
      <c r="F4">
        <v>97</v>
      </c>
      <c r="G4" t="s">
        <v>153</v>
      </c>
      <c r="H4" t="s">
        <v>154</v>
      </c>
      <c r="I4">
        <v>148</v>
      </c>
      <c r="J4">
        <v>9</v>
      </c>
      <c r="K4">
        <v>157</v>
      </c>
      <c r="L4">
        <v>0.71497584541062797</v>
      </c>
      <c r="M4" t="s">
        <v>155</v>
      </c>
      <c r="N4" t="s">
        <v>156</v>
      </c>
      <c r="O4">
        <v>6</v>
      </c>
      <c r="P4" t="s">
        <v>157</v>
      </c>
      <c r="Q4">
        <v>1809681674</v>
      </c>
      <c r="R4" t="b">
        <v>1</v>
      </c>
      <c r="S4">
        <v>201</v>
      </c>
      <c r="T4" t="b">
        <v>0</v>
      </c>
      <c r="U4">
        <v>36</v>
      </c>
      <c r="V4">
        <v>0</v>
      </c>
      <c r="W4">
        <v>-1</v>
      </c>
      <c r="X4">
        <v>137</v>
      </c>
      <c r="Y4">
        <v>9</v>
      </c>
      <c r="Z4">
        <v>207</v>
      </c>
      <c r="AA4">
        <v>9</v>
      </c>
      <c r="AB4">
        <v>42</v>
      </c>
    </row>
    <row r="5" spans="1:28" x14ac:dyDescent="0.35">
      <c r="A5" t="b">
        <v>1</v>
      </c>
      <c r="B5" t="b">
        <v>1</v>
      </c>
      <c r="C5">
        <v>6</v>
      </c>
      <c r="D5" t="s">
        <v>117</v>
      </c>
      <c r="E5" t="b">
        <v>1</v>
      </c>
      <c r="F5">
        <v>150</v>
      </c>
      <c r="G5" t="s">
        <v>165</v>
      </c>
      <c r="H5" t="s">
        <v>166</v>
      </c>
      <c r="I5">
        <v>145</v>
      </c>
      <c r="J5">
        <v>4</v>
      </c>
      <c r="K5">
        <v>149</v>
      </c>
      <c r="L5">
        <v>0.70048309178743962</v>
      </c>
      <c r="M5" t="s">
        <v>155</v>
      </c>
      <c r="N5" t="s">
        <v>156</v>
      </c>
      <c r="O5">
        <v>6</v>
      </c>
      <c r="P5" t="s">
        <v>157</v>
      </c>
      <c r="Q5">
        <v>1553357543</v>
      </c>
      <c r="R5" t="b">
        <v>1</v>
      </c>
      <c r="S5">
        <v>165</v>
      </c>
      <c r="T5" t="b">
        <v>0</v>
      </c>
      <c r="U5">
        <v>85</v>
      </c>
      <c r="V5">
        <v>0</v>
      </c>
      <c r="W5">
        <v>-1</v>
      </c>
      <c r="X5">
        <v>138</v>
      </c>
      <c r="Y5">
        <v>7</v>
      </c>
      <c r="Z5">
        <v>207</v>
      </c>
      <c r="AA5">
        <v>8</v>
      </c>
      <c r="AB5">
        <v>18</v>
      </c>
    </row>
    <row r="6" spans="1:28" x14ac:dyDescent="0.35">
      <c r="A6" t="b">
        <v>1</v>
      </c>
      <c r="B6" t="b">
        <v>1</v>
      </c>
      <c r="C6">
        <v>6</v>
      </c>
      <c r="D6" t="s">
        <v>117</v>
      </c>
      <c r="E6" t="b">
        <v>1</v>
      </c>
      <c r="F6">
        <v>225</v>
      </c>
      <c r="G6" t="s">
        <v>167</v>
      </c>
      <c r="H6" t="s">
        <v>166</v>
      </c>
      <c r="I6">
        <v>139</v>
      </c>
      <c r="J6">
        <v>7</v>
      </c>
      <c r="K6">
        <v>146</v>
      </c>
      <c r="L6">
        <v>0.67149758454106279</v>
      </c>
      <c r="M6" t="s">
        <v>155</v>
      </c>
      <c r="N6" t="s">
        <v>156</v>
      </c>
      <c r="O6">
        <v>6</v>
      </c>
      <c r="P6" t="s">
        <v>157</v>
      </c>
      <c r="Q6">
        <v>52435401</v>
      </c>
      <c r="R6" t="b">
        <v>1</v>
      </c>
      <c r="S6">
        <v>157</v>
      </c>
      <c r="T6" t="b">
        <v>0</v>
      </c>
      <c r="U6">
        <v>107</v>
      </c>
      <c r="V6">
        <v>0</v>
      </c>
      <c r="W6">
        <v>-1</v>
      </c>
      <c r="X6">
        <v>130</v>
      </c>
      <c r="Y6">
        <v>8</v>
      </c>
      <c r="Z6">
        <v>207</v>
      </c>
      <c r="AA6">
        <v>7</v>
      </c>
      <c r="AB6">
        <v>18</v>
      </c>
    </row>
    <row r="7" spans="1:28" x14ac:dyDescent="0.35">
      <c r="A7" t="b">
        <v>1</v>
      </c>
      <c r="B7" t="b">
        <v>1</v>
      </c>
      <c r="C7">
        <v>16</v>
      </c>
      <c r="D7" t="s">
        <v>118</v>
      </c>
      <c r="E7" t="b">
        <v>1</v>
      </c>
      <c r="F7">
        <v>267</v>
      </c>
      <c r="G7" t="s">
        <v>168</v>
      </c>
      <c r="H7" t="s">
        <v>169</v>
      </c>
      <c r="I7">
        <v>148</v>
      </c>
      <c r="J7">
        <v>7</v>
      </c>
      <c r="K7">
        <v>155</v>
      </c>
      <c r="L7">
        <v>0.71497584541062797</v>
      </c>
      <c r="M7" t="s">
        <v>163</v>
      </c>
      <c r="N7" t="s">
        <v>156</v>
      </c>
      <c r="O7">
        <v>16</v>
      </c>
      <c r="P7" t="s">
        <v>170</v>
      </c>
      <c r="Q7">
        <v>987709136</v>
      </c>
      <c r="R7" t="b">
        <v>1</v>
      </c>
      <c r="S7">
        <v>162</v>
      </c>
      <c r="T7" t="b">
        <v>0</v>
      </c>
      <c r="U7">
        <v>52</v>
      </c>
      <c r="V7">
        <v>0</v>
      </c>
      <c r="W7">
        <v>-1</v>
      </c>
      <c r="X7">
        <v>131</v>
      </c>
      <c r="Y7">
        <v>8</v>
      </c>
      <c r="Z7">
        <v>207</v>
      </c>
      <c r="AA7">
        <v>10</v>
      </c>
      <c r="AB7">
        <v>48</v>
      </c>
    </row>
    <row r="8" spans="1:28" x14ac:dyDescent="0.35">
      <c r="A8" t="b">
        <v>1</v>
      </c>
      <c r="B8" t="b">
        <v>1</v>
      </c>
      <c r="C8">
        <v>16</v>
      </c>
      <c r="D8" t="s">
        <v>118</v>
      </c>
      <c r="E8" t="b">
        <v>1</v>
      </c>
      <c r="F8">
        <v>187</v>
      </c>
      <c r="G8" t="s">
        <v>171</v>
      </c>
      <c r="H8" t="s">
        <v>172</v>
      </c>
      <c r="I8">
        <v>143</v>
      </c>
      <c r="J8">
        <v>7</v>
      </c>
      <c r="K8">
        <v>150</v>
      </c>
      <c r="L8">
        <v>0.6908212560386473</v>
      </c>
      <c r="M8" t="s">
        <v>163</v>
      </c>
      <c r="N8" t="s">
        <v>156</v>
      </c>
      <c r="O8">
        <v>16</v>
      </c>
      <c r="P8" t="s">
        <v>160</v>
      </c>
      <c r="Q8">
        <v>218342676</v>
      </c>
      <c r="R8" t="b">
        <v>1</v>
      </c>
      <c r="S8">
        <v>140</v>
      </c>
      <c r="T8" t="b">
        <v>0</v>
      </c>
      <c r="U8">
        <v>68</v>
      </c>
      <c r="V8">
        <v>0</v>
      </c>
      <c r="W8">
        <v>-1</v>
      </c>
      <c r="X8">
        <v>127</v>
      </c>
      <c r="Y8">
        <v>8</v>
      </c>
      <c r="Z8">
        <v>207</v>
      </c>
      <c r="AA8">
        <v>7</v>
      </c>
      <c r="AB8">
        <v>12</v>
      </c>
    </row>
    <row r="9" spans="1:28" x14ac:dyDescent="0.35">
      <c r="A9" t="b">
        <v>1</v>
      </c>
      <c r="B9" t="b">
        <v>1</v>
      </c>
      <c r="C9">
        <v>16</v>
      </c>
      <c r="D9" t="s">
        <v>118</v>
      </c>
      <c r="E9" t="b">
        <v>1</v>
      </c>
      <c r="F9">
        <v>61</v>
      </c>
      <c r="G9" t="s">
        <v>173</v>
      </c>
      <c r="H9" t="s">
        <v>174</v>
      </c>
      <c r="I9">
        <v>138</v>
      </c>
      <c r="J9">
        <v>8</v>
      </c>
      <c r="K9">
        <v>146</v>
      </c>
      <c r="L9">
        <v>0.66666666666666663</v>
      </c>
      <c r="M9" t="s">
        <v>163</v>
      </c>
      <c r="N9" t="s">
        <v>164</v>
      </c>
      <c r="O9">
        <v>16</v>
      </c>
      <c r="P9" t="s">
        <v>160</v>
      </c>
      <c r="Q9">
        <v>1729274906</v>
      </c>
      <c r="R9" t="b">
        <v>1</v>
      </c>
      <c r="S9">
        <v>172</v>
      </c>
      <c r="T9" t="b">
        <v>1</v>
      </c>
      <c r="U9">
        <v>140</v>
      </c>
      <c r="V9">
        <v>0</v>
      </c>
      <c r="W9">
        <v>-1</v>
      </c>
      <c r="X9">
        <v>130</v>
      </c>
      <c r="Y9">
        <v>7</v>
      </c>
      <c r="Z9">
        <v>207</v>
      </c>
      <c r="AA9">
        <v>8</v>
      </c>
      <c r="AB9">
        <v>18</v>
      </c>
    </row>
    <row r="10" spans="1:28" x14ac:dyDescent="0.35">
      <c r="A10" t="b">
        <v>1</v>
      </c>
      <c r="B10" t="b">
        <v>1</v>
      </c>
      <c r="C10">
        <v>16</v>
      </c>
      <c r="D10" t="s">
        <v>118</v>
      </c>
      <c r="E10" t="b">
        <v>1</v>
      </c>
      <c r="F10">
        <v>72</v>
      </c>
      <c r="G10" t="s">
        <v>175</v>
      </c>
      <c r="H10" t="s">
        <v>172</v>
      </c>
      <c r="I10">
        <v>136</v>
      </c>
      <c r="J10">
        <v>6</v>
      </c>
      <c r="K10">
        <v>142</v>
      </c>
      <c r="L10">
        <v>0.65700483091787443</v>
      </c>
      <c r="M10" t="s">
        <v>155</v>
      </c>
      <c r="N10" t="s">
        <v>156</v>
      </c>
      <c r="O10">
        <v>16</v>
      </c>
      <c r="P10" t="s">
        <v>160</v>
      </c>
      <c r="Q10">
        <v>1656481328</v>
      </c>
      <c r="R10" t="b">
        <v>1</v>
      </c>
      <c r="S10">
        <v>172</v>
      </c>
      <c r="T10" t="b">
        <v>0</v>
      </c>
      <c r="U10">
        <v>123</v>
      </c>
      <c r="V10">
        <v>0</v>
      </c>
      <c r="W10">
        <v>-1</v>
      </c>
      <c r="X10">
        <v>132</v>
      </c>
      <c r="Y10">
        <v>8</v>
      </c>
      <c r="Z10">
        <v>207</v>
      </c>
      <c r="AA10">
        <v>8</v>
      </c>
      <c r="AB10">
        <v>32</v>
      </c>
    </row>
    <row r="11" spans="1:28" x14ac:dyDescent="0.35">
      <c r="A11" t="b">
        <v>1</v>
      </c>
      <c r="B11" t="b">
        <v>1</v>
      </c>
      <c r="C11">
        <v>16</v>
      </c>
      <c r="D11" t="s">
        <v>118</v>
      </c>
      <c r="E11" t="b">
        <v>1</v>
      </c>
      <c r="F11">
        <v>89</v>
      </c>
      <c r="G11" t="s">
        <v>176</v>
      </c>
      <c r="H11" t="s">
        <v>177</v>
      </c>
      <c r="I11">
        <v>131</v>
      </c>
      <c r="J11">
        <v>7</v>
      </c>
      <c r="K11">
        <v>138</v>
      </c>
      <c r="L11">
        <v>0.63285024154589375</v>
      </c>
      <c r="M11" t="s">
        <v>163</v>
      </c>
      <c r="N11" t="s">
        <v>164</v>
      </c>
      <c r="O11">
        <v>16</v>
      </c>
      <c r="P11" t="s">
        <v>157</v>
      </c>
      <c r="Q11">
        <v>2050088220</v>
      </c>
      <c r="R11" t="b">
        <v>1</v>
      </c>
      <c r="S11">
        <v>142</v>
      </c>
      <c r="T11" t="b">
        <v>0</v>
      </c>
      <c r="U11">
        <v>136</v>
      </c>
      <c r="V11">
        <v>0</v>
      </c>
      <c r="W11">
        <v>-1</v>
      </c>
      <c r="X11">
        <v>114</v>
      </c>
      <c r="Y11">
        <v>6</v>
      </c>
      <c r="Z11">
        <v>207</v>
      </c>
      <c r="AA11">
        <v>7</v>
      </c>
      <c r="AB11">
        <v>32</v>
      </c>
    </row>
    <row r="12" spans="1:28" x14ac:dyDescent="0.35">
      <c r="A12" t="b">
        <v>1</v>
      </c>
      <c r="B12" t="b">
        <v>1</v>
      </c>
      <c r="C12">
        <v>10</v>
      </c>
      <c r="D12" t="s">
        <v>119</v>
      </c>
      <c r="E12" t="b">
        <v>1</v>
      </c>
      <c r="F12">
        <v>114</v>
      </c>
      <c r="G12" t="s">
        <v>178</v>
      </c>
      <c r="H12" t="s">
        <v>179</v>
      </c>
      <c r="I12">
        <v>150</v>
      </c>
      <c r="J12">
        <v>8</v>
      </c>
      <c r="K12">
        <v>158</v>
      </c>
      <c r="L12">
        <v>0.72463768115942029</v>
      </c>
      <c r="M12" t="s">
        <v>155</v>
      </c>
      <c r="N12" t="s">
        <v>156</v>
      </c>
      <c r="O12">
        <v>10</v>
      </c>
      <c r="P12" t="s">
        <v>157</v>
      </c>
      <c r="Q12">
        <v>2059975117</v>
      </c>
      <c r="R12" t="b">
        <v>1</v>
      </c>
      <c r="S12">
        <v>165</v>
      </c>
      <c r="T12" t="b">
        <v>0</v>
      </c>
      <c r="U12">
        <v>19</v>
      </c>
      <c r="V12">
        <v>0</v>
      </c>
      <c r="W12">
        <v>-1</v>
      </c>
      <c r="X12">
        <v>142</v>
      </c>
      <c r="Y12">
        <v>9</v>
      </c>
      <c r="Z12">
        <v>207</v>
      </c>
      <c r="AA12">
        <v>8</v>
      </c>
      <c r="AB12">
        <v>18</v>
      </c>
    </row>
    <row r="13" spans="1:28" x14ac:dyDescent="0.35">
      <c r="A13" t="b">
        <v>1</v>
      </c>
      <c r="B13" t="b">
        <v>1</v>
      </c>
      <c r="C13">
        <v>10</v>
      </c>
      <c r="D13" t="s">
        <v>119</v>
      </c>
      <c r="E13" t="b">
        <v>1</v>
      </c>
      <c r="F13">
        <v>160</v>
      </c>
      <c r="G13" t="s">
        <v>188</v>
      </c>
      <c r="H13" t="s">
        <v>189</v>
      </c>
      <c r="I13">
        <v>148</v>
      </c>
      <c r="J13">
        <v>8</v>
      </c>
      <c r="K13">
        <v>156</v>
      </c>
      <c r="L13">
        <v>0.71497584541062797</v>
      </c>
      <c r="M13" t="s">
        <v>155</v>
      </c>
      <c r="N13" t="s">
        <v>164</v>
      </c>
      <c r="O13">
        <v>10</v>
      </c>
      <c r="P13" t="s">
        <v>157</v>
      </c>
      <c r="Q13">
        <v>1403821554</v>
      </c>
      <c r="R13" t="b">
        <v>1</v>
      </c>
      <c r="S13">
        <v>182</v>
      </c>
      <c r="T13" t="b">
        <v>1</v>
      </c>
      <c r="U13">
        <v>98</v>
      </c>
      <c r="V13">
        <v>0</v>
      </c>
      <c r="W13">
        <v>-1</v>
      </c>
      <c r="X13">
        <v>127</v>
      </c>
      <c r="Y13">
        <v>7</v>
      </c>
      <c r="Z13">
        <v>207</v>
      </c>
      <c r="AA13">
        <v>8</v>
      </c>
      <c r="AB13">
        <v>18</v>
      </c>
    </row>
    <row r="14" spans="1:28" x14ac:dyDescent="0.35">
      <c r="A14" t="b">
        <v>1</v>
      </c>
      <c r="B14" t="b">
        <v>1</v>
      </c>
      <c r="C14">
        <v>10</v>
      </c>
      <c r="D14" t="s">
        <v>119</v>
      </c>
      <c r="E14" t="b">
        <v>1</v>
      </c>
      <c r="F14">
        <v>120</v>
      </c>
      <c r="G14" t="s">
        <v>190</v>
      </c>
      <c r="H14" t="s">
        <v>191</v>
      </c>
      <c r="I14">
        <v>142</v>
      </c>
      <c r="J14">
        <v>8</v>
      </c>
      <c r="K14">
        <v>150</v>
      </c>
      <c r="L14">
        <v>0.68599033816425126</v>
      </c>
      <c r="M14" t="s">
        <v>155</v>
      </c>
      <c r="N14" t="s">
        <v>164</v>
      </c>
      <c r="O14">
        <v>10</v>
      </c>
      <c r="P14" t="s">
        <v>192</v>
      </c>
      <c r="Q14">
        <v>722337508</v>
      </c>
      <c r="R14" t="b">
        <v>1</v>
      </c>
      <c r="S14">
        <v>164</v>
      </c>
      <c r="T14" t="b">
        <v>0</v>
      </c>
      <c r="U14">
        <v>68</v>
      </c>
      <c r="V14">
        <v>0</v>
      </c>
      <c r="W14">
        <v>-1</v>
      </c>
      <c r="X14">
        <v>128</v>
      </c>
      <c r="Y14">
        <v>8</v>
      </c>
      <c r="Z14">
        <v>207</v>
      </c>
      <c r="AA14">
        <v>7</v>
      </c>
      <c r="AB14">
        <v>26</v>
      </c>
    </row>
    <row r="15" spans="1:28" x14ac:dyDescent="0.35">
      <c r="A15" t="b">
        <v>1</v>
      </c>
      <c r="B15" t="b">
        <v>1</v>
      </c>
      <c r="C15">
        <v>10</v>
      </c>
      <c r="D15" t="s">
        <v>119</v>
      </c>
      <c r="E15" t="b">
        <v>1</v>
      </c>
      <c r="F15">
        <v>185</v>
      </c>
      <c r="G15" t="s">
        <v>182</v>
      </c>
      <c r="H15" t="s">
        <v>183</v>
      </c>
      <c r="I15">
        <v>139</v>
      </c>
      <c r="J15">
        <v>8</v>
      </c>
      <c r="K15">
        <v>147</v>
      </c>
      <c r="L15">
        <v>0.67149758454106279</v>
      </c>
      <c r="M15" t="s">
        <v>155</v>
      </c>
      <c r="N15" t="s">
        <v>156</v>
      </c>
      <c r="O15">
        <v>10</v>
      </c>
      <c r="P15" t="s">
        <v>157</v>
      </c>
      <c r="Q15">
        <v>672291324</v>
      </c>
      <c r="R15" t="b">
        <v>1</v>
      </c>
      <c r="S15">
        <v>171</v>
      </c>
      <c r="T15" t="b">
        <v>0</v>
      </c>
      <c r="U15">
        <v>98</v>
      </c>
      <c r="V15">
        <v>0</v>
      </c>
      <c r="W15">
        <v>-1</v>
      </c>
      <c r="X15">
        <v>126</v>
      </c>
      <c r="Y15">
        <v>8</v>
      </c>
      <c r="Z15">
        <v>207</v>
      </c>
      <c r="AA15">
        <v>7</v>
      </c>
      <c r="AB15">
        <v>16</v>
      </c>
    </row>
    <row r="16" spans="1:28" x14ac:dyDescent="0.35">
      <c r="A16" t="b">
        <v>1</v>
      </c>
      <c r="B16" t="b">
        <v>1</v>
      </c>
      <c r="C16">
        <v>10</v>
      </c>
      <c r="D16" t="s">
        <v>119</v>
      </c>
      <c r="E16" t="b">
        <v>1</v>
      </c>
      <c r="F16">
        <v>153</v>
      </c>
      <c r="G16" t="s">
        <v>180</v>
      </c>
      <c r="H16" t="s">
        <v>181</v>
      </c>
      <c r="I16">
        <v>137</v>
      </c>
      <c r="J16">
        <v>6</v>
      </c>
      <c r="K16">
        <v>143</v>
      </c>
      <c r="L16">
        <v>0.66183574879227058</v>
      </c>
      <c r="M16" t="s">
        <v>163</v>
      </c>
      <c r="N16" t="s">
        <v>164</v>
      </c>
      <c r="O16">
        <v>10</v>
      </c>
      <c r="P16" t="s">
        <v>170</v>
      </c>
      <c r="Q16">
        <v>389158484</v>
      </c>
      <c r="R16" t="b">
        <v>0</v>
      </c>
      <c r="S16">
        <v>0</v>
      </c>
      <c r="T16" t="b">
        <v>0</v>
      </c>
      <c r="U16">
        <v>118</v>
      </c>
      <c r="V16">
        <v>0</v>
      </c>
      <c r="W16">
        <v>-1</v>
      </c>
      <c r="X16">
        <v>134</v>
      </c>
      <c r="Y16">
        <v>7</v>
      </c>
      <c r="Z16">
        <v>207</v>
      </c>
      <c r="AA16">
        <v>7</v>
      </c>
      <c r="AB16">
        <v>24</v>
      </c>
    </row>
    <row r="17" spans="1:28" x14ac:dyDescent="0.35">
      <c r="A17" t="b">
        <v>1</v>
      </c>
      <c r="B17" t="b">
        <v>1</v>
      </c>
      <c r="C17">
        <v>10</v>
      </c>
      <c r="D17" t="s">
        <v>119</v>
      </c>
      <c r="E17" t="b">
        <v>1</v>
      </c>
      <c r="F17">
        <v>26</v>
      </c>
      <c r="G17" t="s">
        <v>184</v>
      </c>
      <c r="H17" t="s">
        <v>185</v>
      </c>
      <c r="I17">
        <v>126</v>
      </c>
      <c r="J17">
        <v>7</v>
      </c>
      <c r="K17">
        <v>133</v>
      </c>
      <c r="L17">
        <v>0.60869565217391308</v>
      </c>
      <c r="M17" t="s">
        <v>163</v>
      </c>
      <c r="N17" t="s">
        <v>156</v>
      </c>
      <c r="O17">
        <v>10</v>
      </c>
      <c r="P17" t="s">
        <v>157</v>
      </c>
      <c r="Q17">
        <v>405515716</v>
      </c>
      <c r="R17" t="b">
        <v>1</v>
      </c>
      <c r="S17">
        <v>167</v>
      </c>
      <c r="T17" t="b">
        <v>1</v>
      </c>
      <c r="U17">
        <v>162</v>
      </c>
      <c r="V17">
        <v>0</v>
      </c>
      <c r="W17">
        <v>-1</v>
      </c>
      <c r="X17">
        <v>126</v>
      </c>
      <c r="Y17">
        <v>8</v>
      </c>
      <c r="Z17">
        <v>207</v>
      </c>
      <c r="AA17">
        <v>7</v>
      </c>
      <c r="AB17">
        <v>22</v>
      </c>
    </row>
    <row r="18" spans="1:28" x14ac:dyDescent="0.35">
      <c r="A18" t="b">
        <v>1</v>
      </c>
      <c r="B18" t="b">
        <v>1</v>
      </c>
      <c r="C18">
        <v>10</v>
      </c>
      <c r="D18" t="s">
        <v>119</v>
      </c>
      <c r="E18" t="b">
        <v>1</v>
      </c>
      <c r="F18">
        <v>247</v>
      </c>
      <c r="G18" t="s">
        <v>186</v>
      </c>
      <c r="H18" t="s">
        <v>187</v>
      </c>
      <c r="I18">
        <v>126</v>
      </c>
      <c r="J18">
        <v>6</v>
      </c>
      <c r="K18">
        <v>132</v>
      </c>
      <c r="L18">
        <v>0.60869565217391308</v>
      </c>
      <c r="M18" t="s">
        <v>163</v>
      </c>
      <c r="N18" t="s">
        <v>156</v>
      </c>
      <c r="O18">
        <v>10</v>
      </c>
      <c r="P18" t="s">
        <v>160</v>
      </c>
      <c r="Q18">
        <v>118932666</v>
      </c>
      <c r="R18" t="b">
        <v>1</v>
      </c>
      <c r="S18">
        <v>173</v>
      </c>
      <c r="T18" t="b">
        <v>1</v>
      </c>
      <c r="U18">
        <v>160</v>
      </c>
      <c r="V18">
        <v>0</v>
      </c>
      <c r="W18">
        <v>-1</v>
      </c>
      <c r="X18">
        <v>126</v>
      </c>
      <c r="Y18">
        <v>6</v>
      </c>
      <c r="Z18">
        <v>207</v>
      </c>
      <c r="AA18">
        <v>6</v>
      </c>
      <c r="AB18">
        <v>20</v>
      </c>
    </row>
    <row r="19" spans="1:28" x14ac:dyDescent="0.35">
      <c r="A19" t="b">
        <v>1</v>
      </c>
      <c r="B19" t="b">
        <v>1</v>
      </c>
      <c r="C19">
        <v>3</v>
      </c>
      <c r="D19" t="s">
        <v>120</v>
      </c>
      <c r="E19" t="b">
        <v>1</v>
      </c>
      <c r="F19">
        <v>147</v>
      </c>
      <c r="G19" t="s">
        <v>193</v>
      </c>
      <c r="H19" t="s">
        <v>194</v>
      </c>
      <c r="I19">
        <v>152</v>
      </c>
      <c r="J19">
        <v>7</v>
      </c>
      <c r="K19">
        <v>159</v>
      </c>
      <c r="L19">
        <v>0.7342995169082126</v>
      </c>
      <c r="M19" t="s">
        <v>155</v>
      </c>
      <c r="N19" t="s">
        <v>164</v>
      </c>
      <c r="O19">
        <v>3</v>
      </c>
      <c r="P19" t="s">
        <v>160</v>
      </c>
      <c r="Q19">
        <v>1436554513</v>
      </c>
      <c r="R19" t="b">
        <v>1</v>
      </c>
      <c r="S19">
        <v>187</v>
      </c>
      <c r="T19" t="b">
        <v>0</v>
      </c>
      <c r="U19">
        <v>13</v>
      </c>
      <c r="V19">
        <v>0</v>
      </c>
      <c r="W19">
        <v>-1</v>
      </c>
      <c r="X19">
        <v>125</v>
      </c>
      <c r="Y19">
        <v>8</v>
      </c>
      <c r="Z19">
        <v>207</v>
      </c>
      <c r="AA19">
        <v>7</v>
      </c>
      <c r="AB19">
        <v>0</v>
      </c>
    </row>
    <row r="20" spans="1:28" x14ac:dyDescent="0.35">
      <c r="A20" t="b">
        <v>1</v>
      </c>
      <c r="B20" t="b">
        <v>1</v>
      </c>
      <c r="C20">
        <v>3</v>
      </c>
      <c r="D20" t="s">
        <v>120</v>
      </c>
      <c r="E20" t="b">
        <v>1</v>
      </c>
      <c r="F20">
        <v>273</v>
      </c>
      <c r="G20" t="s">
        <v>195</v>
      </c>
      <c r="H20" t="s">
        <v>196</v>
      </c>
      <c r="I20">
        <v>133</v>
      </c>
      <c r="J20">
        <v>6</v>
      </c>
      <c r="K20">
        <v>139</v>
      </c>
      <c r="L20">
        <v>0.64251207729468596</v>
      </c>
      <c r="M20" t="s">
        <v>155</v>
      </c>
      <c r="N20" t="s">
        <v>164</v>
      </c>
      <c r="O20">
        <v>3</v>
      </c>
      <c r="P20" t="s">
        <v>160</v>
      </c>
      <c r="Q20">
        <v>40294815</v>
      </c>
      <c r="R20" t="b">
        <v>1</v>
      </c>
      <c r="S20">
        <v>158</v>
      </c>
      <c r="T20" t="b">
        <v>0</v>
      </c>
      <c r="U20">
        <v>127</v>
      </c>
      <c r="V20">
        <v>0</v>
      </c>
      <c r="W20">
        <v>-1</v>
      </c>
      <c r="X20">
        <v>139</v>
      </c>
      <c r="Y20">
        <v>9</v>
      </c>
      <c r="Z20">
        <v>207</v>
      </c>
      <c r="AA20">
        <v>6</v>
      </c>
      <c r="AB20">
        <v>-2</v>
      </c>
    </row>
    <row r="21" spans="1:28" x14ac:dyDescent="0.35">
      <c r="A21" t="b">
        <v>1</v>
      </c>
      <c r="B21" t="b">
        <v>1</v>
      </c>
      <c r="C21">
        <v>14</v>
      </c>
      <c r="D21" t="s">
        <v>121</v>
      </c>
      <c r="E21" t="b">
        <v>1</v>
      </c>
      <c r="F21">
        <v>21</v>
      </c>
      <c r="G21" t="s">
        <v>214</v>
      </c>
      <c r="H21" t="s">
        <v>215</v>
      </c>
      <c r="I21">
        <v>155</v>
      </c>
      <c r="J21">
        <v>9</v>
      </c>
      <c r="K21">
        <v>164</v>
      </c>
      <c r="L21">
        <v>0.74879227053140096</v>
      </c>
      <c r="M21" t="s">
        <v>155</v>
      </c>
      <c r="N21" t="s">
        <v>156</v>
      </c>
      <c r="O21">
        <v>12</v>
      </c>
      <c r="P21" t="s">
        <v>157</v>
      </c>
      <c r="Q21">
        <v>976130096</v>
      </c>
      <c r="R21" t="b">
        <v>1</v>
      </c>
      <c r="S21">
        <v>179</v>
      </c>
      <c r="T21" t="b">
        <v>0</v>
      </c>
      <c r="U21">
        <v>4</v>
      </c>
      <c r="V21">
        <v>0</v>
      </c>
      <c r="W21">
        <v>-1</v>
      </c>
      <c r="X21">
        <v>133</v>
      </c>
      <c r="Y21">
        <v>9</v>
      </c>
      <c r="Z21">
        <v>207</v>
      </c>
      <c r="AA21">
        <v>9</v>
      </c>
      <c r="AB21">
        <v>34</v>
      </c>
    </row>
    <row r="22" spans="1:28" x14ac:dyDescent="0.35">
      <c r="A22" t="b">
        <v>1</v>
      </c>
      <c r="B22" t="b">
        <v>1</v>
      </c>
      <c r="C22">
        <v>14</v>
      </c>
      <c r="D22" t="s">
        <v>121</v>
      </c>
      <c r="E22" t="b">
        <v>1</v>
      </c>
      <c r="F22">
        <v>28</v>
      </c>
      <c r="G22" t="s">
        <v>199</v>
      </c>
      <c r="H22" t="s">
        <v>200</v>
      </c>
      <c r="I22">
        <v>147</v>
      </c>
      <c r="J22">
        <v>9</v>
      </c>
      <c r="K22">
        <v>156</v>
      </c>
      <c r="L22">
        <v>0.71014492753623193</v>
      </c>
      <c r="M22" t="s">
        <v>155</v>
      </c>
      <c r="N22" t="s">
        <v>164</v>
      </c>
      <c r="O22">
        <v>14</v>
      </c>
      <c r="P22" t="s">
        <v>157</v>
      </c>
      <c r="Q22">
        <v>1804364510</v>
      </c>
      <c r="R22" t="b">
        <v>1</v>
      </c>
      <c r="S22">
        <v>151</v>
      </c>
      <c r="T22" t="b">
        <v>0</v>
      </c>
      <c r="U22">
        <v>42</v>
      </c>
      <c r="V22">
        <v>0</v>
      </c>
      <c r="W22">
        <v>-1</v>
      </c>
      <c r="X22">
        <v>135</v>
      </c>
      <c r="Y22">
        <v>8</v>
      </c>
      <c r="Z22">
        <v>207</v>
      </c>
      <c r="AA22">
        <v>9</v>
      </c>
      <c r="AB22">
        <v>46</v>
      </c>
    </row>
    <row r="23" spans="1:28" x14ac:dyDescent="0.35">
      <c r="A23" t="b">
        <v>1</v>
      </c>
      <c r="B23" t="b">
        <v>1</v>
      </c>
      <c r="C23">
        <v>14</v>
      </c>
      <c r="D23" t="s">
        <v>121</v>
      </c>
      <c r="E23" t="b">
        <v>1</v>
      </c>
      <c r="F23">
        <v>148</v>
      </c>
      <c r="G23" t="s">
        <v>209</v>
      </c>
      <c r="H23" t="s">
        <v>210</v>
      </c>
      <c r="I23">
        <v>149</v>
      </c>
      <c r="J23">
        <v>6</v>
      </c>
      <c r="K23">
        <v>155</v>
      </c>
      <c r="L23">
        <v>0.71980676328502413</v>
      </c>
      <c r="M23" t="s">
        <v>155</v>
      </c>
      <c r="N23" t="s">
        <v>164</v>
      </c>
      <c r="O23">
        <v>14</v>
      </c>
      <c r="P23" t="s">
        <v>157</v>
      </c>
      <c r="Q23">
        <v>1742722576</v>
      </c>
      <c r="R23" t="b">
        <v>1</v>
      </c>
      <c r="S23">
        <v>176</v>
      </c>
      <c r="T23" t="b">
        <v>0</v>
      </c>
      <c r="U23">
        <v>36</v>
      </c>
      <c r="V23">
        <v>0</v>
      </c>
      <c r="W23">
        <v>-1</v>
      </c>
      <c r="X23">
        <v>136</v>
      </c>
      <c r="Y23">
        <v>8</v>
      </c>
      <c r="Z23">
        <v>207</v>
      </c>
      <c r="AA23">
        <v>7</v>
      </c>
      <c r="AB23">
        <v>26</v>
      </c>
    </row>
    <row r="24" spans="1:28" x14ac:dyDescent="0.35">
      <c r="A24" t="b">
        <v>1</v>
      </c>
      <c r="B24" t="b">
        <v>1</v>
      </c>
      <c r="C24">
        <v>14</v>
      </c>
      <c r="D24" t="s">
        <v>121</v>
      </c>
      <c r="E24" t="b">
        <v>1</v>
      </c>
      <c r="F24">
        <v>124</v>
      </c>
      <c r="G24" t="s">
        <v>205</v>
      </c>
      <c r="H24" t="s">
        <v>206</v>
      </c>
      <c r="I24">
        <v>149</v>
      </c>
      <c r="J24">
        <v>5</v>
      </c>
      <c r="K24">
        <v>154</v>
      </c>
      <c r="L24">
        <v>0.71980676328502413</v>
      </c>
      <c r="M24" t="s">
        <v>155</v>
      </c>
      <c r="N24" t="s">
        <v>164</v>
      </c>
      <c r="O24">
        <v>14</v>
      </c>
      <c r="P24" t="s">
        <v>160</v>
      </c>
      <c r="Q24">
        <v>1512206081</v>
      </c>
      <c r="R24" t="b">
        <v>1</v>
      </c>
      <c r="S24">
        <v>174</v>
      </c>
      <c r="T24" t="b">
        <v>0</v>
      </c>
      <c r="U24">
        <v>52</v>
      </c>
      <c r="V24">
        <v>0</v>
      </c>
      <c r="W24">
        <v>-1</v>
      </c>
      <c r="X24">
        <v>130</v>
      </c>
      <c r="Y24">
        <v>8</v>
      </c>
      <c r="Z24">
        <v>207</v>
      </c>
      <c r="AA24">
        <v>9</v>
      </c>
      <c r="AB24">
        <v>34</v>
      </c>
    </row>
    <row r="25" spans="1:28" x14ac:dyDescent="0.35">
      <c r="A25" t="b">
        <v>1</v>
      </c>
      <c r="B25" t="b">
        <v>1</v>
      </c>
      <c r="C25">
        <v>14</v>
      </c>
      <c r="D25" t="s">
        <v>121</v>
      </c>
      <c r="E25" t="b">
        <v>1</v>
      </c>
      <c r="F25">
        <v>93</v>
      </c>
      <c r="G25" t="s">
        <v>207</v>
      </c>
      <c r="H25" t="s">
        <v>208</v>
      </c>
      <c r="I25">
        <v>145</v>
      </c>
      <c r="J25">
        <v>8</v>
      </c>
      <c r="K25">
        <v>153</v>
      </c>
      <c r="L25">
        <v>0.70048309178743962</v>
      </c>
      <c r="M25" t="s">
        <v>155</v>
      </c>
      <c r="N25" t="s">
        <v>164</v>
      </c>
      <c r="O25">
        <v>14</v>
      </c>
      <c r="P25" t="s">
        <v>157</v>
      </c>
      <c r="Q25">
        <v>1647467384</v>
      </c>
      <c r="R25" t="b">
        <v>1</v>
      </c>
      <c r="S25">
        <v>165</v>
      </c>
      <c r="T25" t="b">
        <v>1</v>
      </c>
      <c r="U25">
        <v>114</v>
      </c>
      <c r="V25">
        <v>0</v>
      </c>
      <c r="W25">
        <v>-1</v>
      </c>
      <c r="X25">
        <v>132</v>
      </c>
      <c r="Y25">
        <v>8</v>
      </c>
      <c r="Z25">
        <v>207</v>
      </c>
      <c r="AA25">
        <v>8</v>
      </c>
      <c r="AB25">
        <v>18</v>
      </c>
    </row>
    <row r="26" spans="1:28" x14ac:dyDescent="0.35">
      <c r="A26" t="b">
        <v>1</v>
      </c>
      <c r="B26" t="b">
        <v>1</v>
      </c>
      <c r="C26">
        <v>14</v>
      </c>
      <c r="D26" t="s">
        <v>121</v>
      </c>
      <c r="E26" t="b">
        <v>1</v>
      </c>
      <c r="F26">
        <v>256</v>
      </c>
      <c r="G26" t="s">
        <v>213</v>
      </c>
      <c r="H26" t="s">
        <v>210</v>
      </c>
      <c r="I26">
        <v>143</v>
      </c>
      <c r="J26">
        <v>8</v>
      </c>
      <c r="K26">
        <v>151</v>
      </c>
      <c r="L26">
        <v>0.6908212560386473</v>
      </c>
      <c r="M26" t="s">
        <v>155</v>
      </c>
      <c r="N26" t="s">
        <v>164</v>
      </c>
      <c r="O26">
        <v>14</v>
      </c>
      <c r="P26" t="s">
        <v>157</v>
      </c>
      <c r="Q26">
        <v>1601817088</v>
      </c>
      <c r="R26" t="b">
        <v>1</v>
      </c>
      <c r="S26">
        <v>177</v>
      </c>
      <c r="T26" t="b">
        <v>0</v>
      </c>
      <c r="U26">
        <v>68</v>
      </c>
      <c r="V26">
        <v>0</v>
      </c>
      <c r="W26">
        <v>-1</v>
      </c>
      <c r="X26">
        <v>148</v>
      </c>
      <c r="Y26">
        <v>8</v>
      </c>
      <c r="Z26">
        <v>207</v>
      </c>
      <c r="AA26">
        <v>8</v>
      </c>
      <c r="AB26">
        <v>18</v>
      </c>
    </row>
    <row r="27" spans="1:28" x14ac:dyDescent="0.35">
      <c r="A27" t="b">
        <v>1</v>
      </c>
      <c r="B27" t="b">
        <v>1</v>
      </c>
      <c r="C27">
        <v>14</v>
      </c>
      <c r="D27" t="s">
        <v>121</v>
      </c>
      <c r="E27" t="b">
        <v>1</v>
      </c>
      <c r="F27">
        <v>18</v>
      </c>
      <c r="G27" t="s">
        <v>211</v>
      </c>
      <c r="H27" t="s">
        <v>212</v>
      </c>
      <c r="I27">
        <v>140</v>
      </c>
      <c r="J27">
        <v>9</v>
      </c>
      <c r="K27">
        <v>149</v>
      </c>
      <c r="L27">
        <v>0.67632850241545894</v>
      </c>
      <c r="M27" t="s">
        <v>155</v>
      </c>
      <c r="N27" t="s">
        <v>156</v>
      </c>
      <c r="O27">
        <v>14</v>
      </c>
      <c r="P27" t="s">
        <v>157</v>
      </c>
      <c r="Q27">
        <v>1818853519</v>
      </c>
      <c r="R27" t="b">
        <v>1</v>
      </c>
      <c r="S27">
        <v>156</v>
      </c>
      <c r="T27" t="b">
        <v>1</v>
      </c>
      <c r="U27">
        <v>136</v>
      </c>
      <c r="V27">
        <v>0</v>
      </c>
      <c r="W27">
        <v>-1</v>
      </c>
      <c r="X27">
        <v>147</v>
      </c>
      <c r="Y27">
        <v>8</v>
      </c>
      <c r="Z27">
        <v>207</v>
      </c>
      <c r="AA27">
        <v>9</v>
      </c>
      <c r="AB27">
        <v>36</v>
      </c>
    </row>
    <row r="28" spans="1:28" x14ac:dyDescent="0.35">
      <c r="A28" t="b">
        <v>1</v>
      </c>
      <c r="B28" t="b">
        <v>1</v>
      </c>
      <c r="C28">
        <v>14</v>
      </c>
      <c r="D28" t="s">
        <v>121</v>
      </c>
      <c r="E28" t="b">
        <v>1</v>
      </c>
      <c r="F28">
        <v>215</v>
      </c>
      <c r="G28" t="s">
        <v>201</v>
      </c>
      <c r="H28" t="s">
        <v>202</v>
      </c>
      <c r="I28">
        <v>140</v>
      </c>
      <c r="J28">
        <v>6</v>
      </c>
      <c r="K28">
        <v>146</v>
      </c>
      <c r="L28">
        <v>0.67632850241545894</v>
      </c>
      <c r="M28" t="s">
        <v>155</v>
      </c>
      <c r="N28" t="s">
        <v>164</v>
      </c>
      <c r="O28">
        <v>14</v>
      </c>
      <c r="P28" t="s">
        <v>157</v>
      </c>
      <c r="Q28">
        <v>1949173423</v>
      </c>
      <c r="R28" t="b">
        <v>1</v>
      </c>
      <c r="S28">
        <v>176</v>
      </c>
      <c r="T28" t="b">
        <v>0</v>
      </c>
      <c r="U28">
        <v>107</v>
      </c>
      <c r="V28">
        <v>0</v>
      </c>
      <c r="W28">
        <v>-1</v>
      </c>
      <c r="X28">
        <v>130</v>
      </c>
      <c r="Y28">
        <v>9</v>
      </c>
      <c r="Z28">
        <v>207</v>
      </c>
      <c r="AA28">
        <v>7</v>
      </c>
      <c r="AB28">
        <v>10</v>
      </c>
    </row>
    <row r="29" spans="1:28" x14ac:dyDescent="0.35">
      <c r="A29" t="b">
        <v>1</v>
      </c>
      <c r="B29" t="b">
        <v>1</v>
      </c>
      <c r="C29">
        <v>14</v>
      </c>
      <c r="D29" t="s">
        <v>121</v>
      </c>
      <c r="E29" t="b">
        <v>1</v>
      </c>
      <c r="F29">
        <v>197</v>
      </c>
      <c r="G29" t="s">
        <v>203</v>
      </c>
      <c r="H29" t="s">
        <v>204</v>
      </c>
      <c r="I29">
        <v>138</v>
      </c>
      <c r="J29">
        <v>8</v>
      </c>
      <c r="K29">
        <v>146</v>
      </c>
      <c r="L29">
        <v>0.66666666666666663</v>
      </c>
      <c r="M29" t="s">
        <v>163</v>
      </c>
      <c r="N29" t="s">
        <v>164</v>
      </c>
      <c r="O29">
        <v>14</v>
      </c>
      <c r="P29" t="s">
        <v>160</v>
      </c>
      <c r="Q29">
        <v>1651976088</v>
      </c>
      <c r="R29" t="b">
        <v>0</v>
      </c>
      <c r="S29">
        <v>0</v>
      </c>
      <c r="T29" t="b">
        <v>0</v>
      </c>
      <c r="U29">
        <v>110</v>
      </c>
      <c r="V29">
        <v>0</v>
      </c>
      <c r="W29">
        <v>-1</v>
      </c>
      <c r="X29">
        <v>127</v>
      </c>
      <c r="Y29">
        <v>8</v>
      </c>
      <c r="Z29">
        <v>207</v>
      </c>
      <c r="AA29">
        <v>8</v>
      </c>
      <c r="AB29">
        <v>28</v>
      </c>
    </row>
    <row r="30" spans="1:28" x14ac:dyDescent="0.35">
      <c r="A30" t="b">
        <v>1</v>
      </c>
      <c r="B30" t="b">
        <v>1</v>
      </c>
      <c r="C30">
        <v>14</v>
      </c>
      <c r="D30" t="s">
        <v>121</v>
      </c>
      <c r="E30" t="b">
        <v>1</v>
      </c>
      <c r="F30">
        <v>243</v>
      </c>
      <c r="G30" t="s">
        <v>197</v>
      </c>
      <c r="H30" t="s">
        <v>198</v>
      </c>
      <c r="I30">
        <v>138</v>
      </c>
      <c r="J30">
        <v>7</v>
      </c>
      <c r="K30">
        <v>145</v>
      </c>
      <c r="L30">
        <v>0.66666666666666663</v>
      </c>
      <c r="M30" t="s">
        <v>155</v>
      </c>
      <c r="N30" t="s">
        <v>156</v>
      </c>
      <c r="O30">
        <v>14</v>
      </c>
      <c r="P30" t="s">
        <v>160</v>
      </c>
      <c r="Q30">
        <v>1018098922</v>
      </c>
      <c r="R30" t="b">
        <v>1</v>
      </c>
      <c r="S30">
        <v>178</v>
      </c>
      <c r="T30" t="b">
        <v>0</v>
      </c>
      <c r="U30">
        <v>98</v>
      </c>
      <c r="V30">
        <v>0</v>
      </c>
      <c r="W30">
        <v>-1</v>
      </c>
      <c r="X30">
        <v>130</v>
      </c>
      <c r="Y30">
        <v>8</v>
      </c>
      <c r="Z30">
        <v>207</v>
      </c>
      <c r="AA30">
        <v>5</v>
      </c>
      <c r="AB30">
        <v>0</v>
      </c>
    </row>
    <row r="31" spans="1:28" x14ac:dyDescent="0.35">
      <c r="A31" t="b">
        <v>1</v>
      </c>
      <c r="B31" t="b">
        <v>1</v>
      </c>
      <c r="C31">
        <v>14</v>
      </c>
      <c r="D31" t="s">
        <v>121</v>
      </c>
      <c r="E31" t="b">
        <v>1</v>
      </c>
      <c r="F31">
        <v>170</v>
      </c>
      <c r="G31" t="s">
        <v>216</v>
      </c>
      <c r="H31" t="s">
        <v>217</v>
      </c>
      <c r="I31">
        <v>135</v>
      </c>
      <c r="J31">
        <v>5</v>
      </c>
      <c r="K31">
        <v>140</v>
      </c>
      <c r="L31">
        <v>0.65217391304347827</v>
      </c>
      <c r="M31" t="s">
        <v>155</v>
      </c>
      <c r="N31" t="s">
        <v>164</v>
      </c>
      <c r="O31">
        <v>14</v>
      </c>
      <c r="P31" t="s">
        <v>157</v>
      </c>
      <c r="Q31">
        <v>1436302216</v>
      </c>
      <c r="R31" t="b">
        <v>1</v>
      </c>
      <c r="S31">
        <v>149</v>
      </c>
      <c r="T31" t="b">
        <v>0</v>
      </c>
      <c r="U31">
        <v>133</v>
      </c>
      <c r="V31">
        <v>0</v>
      </c>
      <c r="W31">
        <v>-1</v>
      </c>
      <c r="X31">
        <v>143</v>
      </c>
      <c r="Y31">
        <v>9</v>
      </c>
      <c r="Z31">
        <v>207</v>
      </c>
      <c r="AA31">
        <v>8</v>
      </c>
      <c r="AB31">
        <v>18</v>
      </c>
    </row>
    <row r="32" spans="1:28" x14ac:dyDescent="0.35">
      <c r="A32" t="b">
        <v>1</v>
      </c>
      <c r="B32" t="b">
        <v>1</v>
      </c>
      <c r="C32">
        <v>7</v>
      </c>
      <c r="D32" t="s">
        <v>122</v>
      </c>
      <c r="E32" t="b">
        <v>1</v>
      </c>
      <c r="F32">
        <v>125</v>
      </c>
      <c r="G32" t="s">
        <v>158</v>
      </c>
      <c r="H32" t="s">
        <v>218</v>
      </c>
      <c r="I32">
        <v>148</v>
      </c>
      <c r="J32">
        <v>9</v>
      </c>
      <c r="K32">
        <v>157</v>
      </c>
      <c r="L32">
        <v>0.71497584541062797</v>
      </c>
      <c r="M32" t="s">
        <v>155</v>
      </c>
      <c r="N32" t="s">
        <v>164</v>
      </c>
      <c r="O32">
        <v>7</v>
      </c>
      <c r="P32" t="s">
        <v>192</v>
      </c>
      <c r="Q32">
        <v>970610089</v>
      </c>
      <c r="R32" t="b">
        <v>1</v>
      </c>
      <c r="S32">
        <v>111</v>
      </c>
      <c r="T32" t="b">
        <v>0</v>
      </c>
      <c r="U32">
        <v>29</v>
      </c>
      <c r="V32">
        <v>0</v>
      </c>
      <c r="W32">
        <v>-1</v>
      </c>
      <c r="X32">
        <v>133</v>
      </c>
      <c r="Y32">
        <v>7</v>
      </c>
      <c r="Z32">
        <v>207</v>
      </c>
      <c r="AA32">
        <v>8</v>
      </c>
      <c r="AB32">
        <v>18</v>
      </c>
    </row>
    <row r="33" spans="1:28" x14ac:dyDescent="0.35">
      <c r="A33" t="b">
        <v>1</v>
      </c>
      <c r="B33" t="b">
        <v>1</v>
      </c>
      <c r="C33">
        <v>7</v>
      </c>
      <c r="D33" t="s">
        <v>122</v>
      </c>
      <c r="E33" t="b">
        <v>1</v>
      </c>
      <c r="F33">
        <v>152</v>
      </c>
      <c r="G33" t="s">
        <v>153</v>
      </c>
      <c r="H33" t="s">
        <v>219</v>
      </c>
      <c r="I33">
        <v>148</v>
      </c>
      <c r="J33">
        <v>9</v>
      </c>
      <c r="K33">
        <v>157</v>
      </c>
      <c r="L33">
        <v>0.71497584541062797</v>
      </c>
      <c r="M33" t="s">
        <v>155</v>
      </c>
      <c r="N33" t="s">
        <v>156</v>
      </c>
      <c r="O33">
        <v>7</v>
      </c>
      <c r="P33" t="s">
        <v>157</v>
      </c>
      <c r="Q33">
        <v>196480331</v>
      </c>
      <c r="R33" t="b">
        <v>1</v>
      </c>
      <c r="S33">
        <v>160</v>
      </c>
      <c r="T33" t="b">
        <v>0</v>
      </c>
      <c r="U33">
        <v>29</v>
      </c>
      <c r="V33">
        <v>0</v>
      </c>
      <c r="W33">
        <v>-1</v>
      </c>
      <c r="X33">
        <v>129</v>
      </c>
      <c r="Y33">
        <v>8</v>
      </c>
      <c r="Z33">
        <v>207</v>
      </c>
      <c r="AA33">
        <v>8</v>
      </c>
      <c r="AB33">
        <v>18</v>
      </c>
    </row>
    <row r="34" spans="1:28" x14ac:dyDescent="0.35">
      <c r="A34" t="b">
        <v>1</v>
      </c>
      <c r="B34" t="b">
        <v>1</v>
      </c>
      <c r="C34">
        <v>7</v>
      </c>
      <c r="D34" t="s">
        <v>122</v>
      </c>
      <c r="E34" t="b">
        <v>1</v>
      </c>
      <c r="F34">
        <v>15</v>
      </c>
      <c r="G34" t="s">
        <v>220</v>
      </c>
      <c r="H34" t="s">
        <v>221</v>
      </c>
      <c r="I34">
        <v>148</v>
      </c>
      <c r="J34">
        <v>8</v>
      </c>
      <c r="K34">
        <v>156</v>
      </c>
      <c r="L34">
        <v>0.71497584541062797</v>
      </c>
      <c r="M34" t="s">
        <v>155</v>
      </c>
      <c r="N34" t="s">
        <v>164</v>
      </c>
      <c r="O34">
        <v>7</v>
      </c>
      <c r="P34" t="s">
        <v>157</v>
      </c>
      <c r="Q34">
        <v>497322303</v>
      </c>
      <c r="R34" t="b">
        <v>1</v>
      </c>
      <c r="S34">
        <v>150</v>
      </c>
      <c r="T34" t="b">
        <v>0</v>
      </c>
      <c r="U34">
        <v>29</v>
      </c>
      <c r="V34">
        <v>0</v>
      </c>
      <c r="W34">
        <v>-1</v>
      </c>
      <c r="X34">
        <v>117</v>
      </c>
      <c r="Y34">
        <v>7</v>
      </c>
      <c r="Z34">
        <v>207</v>
      </c>
      <c r="AA34">
        <v>7</v>
      </c>
      <c r="AB34">
        <v>10</v>
      </c>
    </row>
    <row r="35" spans="1:28" x14ac:dyDescent="0.35">
      <c r="A35" t="b">
        <v>1</v>
      </c>
      <c r="B35" t="b">
        <v>1</v>
      </c>
      <c r="C35">
        <v>7</v>
      </c>
      <c r="D35" t="s">
        <v>122</v>
      </c>
      <c r="E35" t="b">
        <v>1</v>
      </c>
      <c r="F35">
        <v>96</v>
      </c>
      <c r="G35" t="s">
        <v>222</v>
      </c>
      <c r="H35" t="s">
        <v>183</v>
      </c>
      <c r="I35">
        <v>145</v>
      </c>
      <c r="J35">
        <v>7</v>
      </c>
      <c r="K35">
        <v>152</v>
      </c>
      <c r="L35">
        <v>0.70048309178743962</v>
      </c>
      <c r="M35" t="s">
        <v>163</v>
      </c>
      <c r="N35" t="s">
        <v>156</v>
      </c>
      <c r="O35">
        <v>7</v>
      </c>
      <c r="P35" t="s">
        <v>157</v>
      </c>
      <c r="Q35">
        <v>1176752219</v>
      </c>
      <c r="R35" t="b">
        <v>1</v>
      </c>
      <c r="S35">
        <v>181</v>
      </c>
      <c r="T35" t="b">
        <v>0</v>
      </c>
      <c r="U35">
        <v>59</v>
      </c>
      <c r="V35">
        <v>0</v>
      </c>
      <c r="W35">
        <v>-1</v>
      </c>
      <c r="X35">
        <v>129</v>
      </c>
      <c r="Y35">
        <v>8</v>
      </c>
      <c r="Z35">
        <v>207</v>
      </c>
      <c r="AA35">
        <v>8</v>
      </c>
      <c r="AB35">
        <v>18</v>
      </c>
    </row>
    <row r="36" spans="1:28" x14ac:dyDescent="0.35">
      <c r="A36" t="b">
        <v>1</v>
      </c>
      <c r="B36" t="b">
        <v>1</v>
      </c>
      <c r="C36">
        <v>7</v>
      </c>
      <c r="D36" t="s">
        <v>122</v>
      </c>
      <c r="E36" t="b">
        <v>1</v>
      </c>
      <c r="F36">
        <v>69</v>
      </c>
      <c r="G36" t="s">
        <v>175</v>
      </c>
      <c r="H36" t="s">
        <v>224</v>
      </c>
      <c r="I36">
        <v>142</v>
      </c>
      <c r="J36">
        <v>9</v>
      </c>
      <c r="K36">
        <v>151</v>
      </c>
      <c r="L36">
        <v>0.68599033816425126</v>
      </c>
      <c r="M36" t="s">
        <v>155</v>
      </c>
      <c r="N36" t="s">
        <v>164</v>
      </c>
      <c r="O36">
        <v>7</v>
      </c>
      <c r="P36" t="s">
        <v>157</v>
      </c>
      <c r="Q36">
        <v>1059934561</v>
      </c>
      <c r="R36" t="b">
        <v>1</v>
      </c>
      <c r="S36">
        <v>197</v>
      </c>
      <c r="T36" t="b">
        <v>0</v>
      </c>
      <c r="U36">
        <v>68</v>
      </c>
      <c r="V36">
        <v>0</v>
      </c>
      <c r="W36">
        <v>-1</v>
      </c>
      <c r="X36">
        <v>146</v>
      </c>
      <c r="Y36">
        <v>9</v>
      </c>
      <c r="Z36">
        <v>207</v>
      </c>
      <c r="AA36">
        <v>8</v>
      </c>
      <c r="AB36">
        <v>30</v>
      </c>
    </row>
    <row r="37" spans="1:28" x14ac:dyDescent="0.35">
      <c r="A37" t="b">
        <v>1</v>
      </c>
      <c r="B37" t="b">
        <v>1</v>
      </c>
      <c r="C37">
        <v>7</v>
      </c>
      <c r="D37" t="s">
        <v>122</v>
      </c>
      <c r="E37" t="b">
        <v>1</v>
      </c>
      <c r="F37">
        <v>109</v>
      </c>
      <c r="G37" t="s">
        <v>223</v>
      </c>
      <c r="H37" t="s">
        <v>169</v>
      </c>
      <c r="I37">
        <v>144</v>
      </c>
      <c r="J37">
        <v>5</v>
      </c>
      <c r="K37">
        <v>149</v>
      </c>
      <c r="L37">
        <v>0.69565217391304346</v>
      </c>
      <c r="M37" t="s">
        <v>155</v>
      </c>
      <c r="N37" t="s">
        <v>156</v>
      </c>
      <c r="O37">
        <v>7</v>
      </c>
      <c r="P37" t="s">
        <v>157</v>
      </c>
      <c r="Q37">
        <v>1813809014</v>
      </c>
      <c r="R37" t="b">
        <v>1</v>
      </c>
      <c r="S37">
        <v>155</v>
      </c>
      <c r="T37" t="b">
        <v>0</v>
      </c>
      <c r="U37">
        <v>79</v>
      </c>
      <c r="V37">
        <v>0</v>
      </c>
      <c r="W37">
        <v>-1</v>
      </c>
      <c r="X37">
        <v>141</v>
      </c>
      <c r="Y37">
        <v>9</v>
      </c>
      <c r="Z37">
        <v>207</v>
      </c>
      <c r="AA37">
        <v>7</v>
      </c>
      <c r="AB37">
        <v>22</v>
      </c>
    </row>
    <row r="38" spans="1:28" x14ac:dyDescent="0.35">
      <c r="A38" t="b">
        <v>1</v>
      </c>
      <c r="B38" t="b">
        <v>1</v>
      </c>
      <c r="C38">
        <v>7</v>
      </c>
      <c r="D38" t="s">
        <v>122</v>
      </c>
      <c r="E38" t="b">
        <v>1</v>
      </c>
      <c r="F38">
        <v>126</v>
      </c>
      <c r="G38" t="s">
        <v>229</v>
      </c>
      <c r="H38" t="s">
        <v>230</v>
      </c>
      <c r="I38">
        <v>143</v>
      </c>
      <c r="J38">
        <v>6</v>
      </c>
      <c r="K38">
        <v>149</v>
      </c>
      <c r="L38">
        <v>0.6908212560386473</v>
      </c>
      <c r="M38" t="s">
        <v>155</v>
      </c>
      <c r="N38" t="s">
        <v>164</v>
      </c>
      <c r="O38">
        <v>7</v>
      </c>
      <c r="P38" t="s">
        <v>157</v>
      </c>
      <c r="Q38">
        <v>1783296183</v>
      </c>
      <c r="R38" t="b">
        <v>0</v>
      </c>
      <c r="S38">
        <v>0</v>
      </c>
      <c r="T38" t="b">
        <v>0</v>
      </c>
      <c r="U38">
        <v>85</v>
      </c>
      <c r="V38">
        <v>0</v>
      </c>
      <c r="W38">
        <v>-1</v>
      </c>
      <c r="X38">
        <v>134</v>
      </c>
      <c r="Y38">
        <v>8</v>
      </c>
      <c r="Z38">
        <v>207</v>
      </c>
      <c r="AA38">
        <v>8</v>
      </c>
      <c r="AB38">
        <v>28</v>
      </c>
    </row>
    <row r="39" spans="1:28" x14ac:dyDescent="0.35">
      <c r="A39" t="b">
        <v>1</v>
      </c>
      <c r="B39" t="b">
        <v>1</v>
      </c>
      <c r="C39">
        <v>7</v>
      </c>
      <c r="D39" t="s">
        <v>122</v>
      </c>
      <c r="E39" t="b">
        <v>1</v>
      </c>
      <c r="F39">
        <v>242</v>
      </c>
      <c r="G39" t="s">
        <v>227</v>
      </c>
      <c r="H39" t="s">
        <v>228</v>
      </c>
      <c r="I39">
        <v>141</v>
      </c>
      <c r="J39">
        <v>7</v>
      </c>
      <c r="K39">
        <v>148</v>
      </c>
      <c r="L39">
        <v>0.6811594202898551</v>
      </c>
      <c r="M39" t="s">
        <v>163</v>
      </c>
      <c r="N39" t="s">
        <v>156</v>
      </c>
      <c r="O39">
        <v>7</v>
      </c>
      <c r="P39" t="s">
        <v>160</v>
      </c>
      <c r="Q39">
        <v>1040091366</v>
      </c>
      <c r="R39" t="b">
        <v>1</v>
      </c>
      <c r="S39">
        <v>144</v>
      </c>
      <c r="T39" t="b">
        <v>0</v>
      </c>
      <c r="U39">
        <v>85</v>
      </c>
      <c r="V39">
        <v>0</v>
      </c>
      <c r="W39">
        <v>-1</v>
      </c>
      <c r="X39">
        <v>134</v>
      </c>
      <c r="Y39">
        <v>8</v>
      </c>
      <c r="Z39">
        <v>207</v>
      </c>
      <c r="AA39">
        <v>7</v>
      </c>
      <c r="AB39">
        <v>24</v>
      </c>
    </row>
    <row r="40" spans="1:28" x14ac:dyDescent="0.35">
      <c r="A40" t="b">
        <v>1</v>
      </c>
      <c r="B40" t="b">
        <v>1</v>
      </c>
      <c r="C40">
        <v>7</v>
      </c>
      <c r="D40" t="s">
        <v>122</v>
      </c>
      <c r="E40" t="b">
        <v>1</v>
      </c>
      <c r="F40">
        <v>246</v>
      </c>
      <c r="G40" t="s">
        <v>231</v>
      </c>
      <c r="H40" t="s">
        <v>232</v>
      </c>
      <c r="I40">
        <v>129</v>
      </c>
      <c r="J40">
        <v>5</v>
      </c>
      <c r="K40">
        <v>134</v>
      </c>
      <c r="L40">
        <v>0.62318840579710144</v>
      </c>
      <c r="M40" t="s">
        <v>163</v>
      </c>
      <c r="N40" t="s">
        <v>156</v>
      </c>
      <c r="O40">
        <v>7</v>
      </c>
      <c r="P40" t="s">
        <v>160</v>
      </c>
      <c r="Q40">
        <v>1634883885</v>
      </c>
      <c r="R40" t="b">
        <v>1</v>
      </c>
      <c r="S40">
        <v>128</v>
      </c>
      <c r="T40" t="b">
        <v>0</v>
      </c>
      <c r="U40">
        <v>153</v>
      </c>
      <c r="V40">
        <v>0</v>
      </c>
      <c r="W40">
        <v>-1</v>
      </c>
      <c r="X40">
        <v>127</v>
      </c>
      <c r="Y40">
        <v>9</v>
      </c>
      <c r="Z40">
        <v>207</v>
      </c>
      <c r="AA40">
        <v>9</v>
      </c>
      <c r="AB40">
        <v>34</v>
      </c>
    </row>
    <row r="41" spans="1:28" x14ac:dyDescent="0.35">
      <c r="A41" t="b">
        <v>1</v>
      </c>
      <c r="B41" t="b">
        <v>1</v>
      </c>
      <c r="C41">
        <v>7</v>
      </c>
      <c r="D41" t="s">
        <v>122</v>
      </c>
      <c r="E41" t="b">
        <v>1</v>
      </c>
      <c r="F41">
        <v>62</v>
      </c>
      <c r="G41" t="s">
        <v>225</v>
      </c>
      <c r="H41" t="s">
        <v>226</v>
      </c>
      <c r="I41">
        <v>125</v>
      </c>
      <c r="J41">
        <v>7</v>
      </c>
      <c r="K41">
        <v>132</v>
      </c>
      <c r="L41">
        <v>0.60386473429951693</v>
      </c>
      <c r="M41" t="s">
        <v>163</v>
      </c>
      <c r="N41" t="s">
        <v>164</v>
      </c>
      <c r="O41">
        <v>7</v>
      </c>
      <c r="P41" t="s">
        <v>157</v>
      </c>
      <c r="Q41">
        <v>141848591</v>
      </c>
      <c r="R41" t="b">
        <v>1</v>
      </c>
      <c r="S41">
        <v>131</v>
      </c>
      <c r="T41" t="b">
        <v>0</v>
      </c>
      <c r="U41">
        <v>155</v>
      </c>
      <c r="V41">
        <v>0</v>
      </c>
      <c r="W41">
        <v>-1</v>
      </c>
      <c r="X41">
        <v>137</v>
      </c>
      <c r="Y41">
        <v>8</v>
      </c>
      <c r="Z41">
        <v>207</v>
      </c>
      <c r="AA41">
        <v>8</v>
      </c>
      <c r="AB41">
        <v>28</v>
      </c>
    </row>
    <row r="42" spans="1:28" x14ac:dyDescent="0.35">
      <c r="A42" t="b">
        <v>1</v>
      </c>
      <c r="B42" t="b">
        <v>1</v>
      </c>
      <c r="C42">
        <v>4</v>
      </c>
      <c r="D42" t="s">
        <v>123</v>
      </c>
      <c r="E42" t="b">
        <v>1</v>
      </c>
      <c r="F42">
        <v>191</v>
      </c>
      <c r="G42" t="s">
        <v>233</v>
      </c>
      <c r="H42" t="s">
        <v>234</v>
      </c>
      <c r="I42">
        <v>125</v>
      </c>
      <c r="J42">
        <v>7</v>
      </c>
      <c r="K42">
        <v>132</v>
      </c>
      <c r="L42">
        <v>0.60386473429951693</v>
      </c>
      <c r="M42" t="s">
        <v>163</v>
      </c>
      <c r="N42" t="s">
        <v>164</v>
      </c>
      <c r="O42">
        <v>4</v>
      </c>
      <c r="P42" t="s">
        <v>160</v>
      </c>
      <c r="Q42">
        <v>723901028</v>
      </c>
      <c r="R42" t="b">
        <v>0</v>
      </c>
      <c r="S42">
        <v>0</v>
      </c>
      <c r="T42" t="b">
        <v>0</v>
      </c>
      <c r="U42">
        <v>155</v>
      </c>
      <c r="V42">
        <v>0</v>
      </c>
      <c r="W42">
        <v>-1</v>
      </c>
      <c r="X42">
        <v>125</v>
      </c>
      <c r="Y42">
        <v>8</v>
      </c>
      <c r="Z42">
        <v>207</v>
      </c>
      <c r="AA42">
        <v>8</v>
      </c>
      <c r="AB42">
        <v>26</v>
      </c>
    </row>
    <row r="43" spans="1:28" x14ac:dyDescent="0.35">
      <c r="A43" t="b">
        <v>1</v>
      </c>
      <c r="B43" t="b">
        <v>1</v>
      </c>
      <c r="C43">
        <v>20</v>
      </c>
      <c r="D43" t="s">
        <v>124</v>
      </c>
      <c r="E43" t="b">
        <v>1</v>
      </c>
      <c r="F43">
        <v>7</v>
      </c>
      <c r="G43" t="s">
        <v>235</v>
      </c>
      <c r="H43" t="s">
        <v>166</v>
      </c>
      <c r="I43">
        <v>152</v>
      </c>
      <c r="J43">
        <v>9</v>
      </c>
      <c r="K43">
        <v>161</v>
      </c>
      <c r="L43">
        <v>0.7342995169082126</v>
      </c>
      <c r="M43" t="s">
        <v>155</v>
      </c>
      <c r="N43" t="s">
        <v>156</v>
      </c>
      <c r="O43">
        <v>8</v>
      </c>
      <c r="P43" t="s">
        <v>157</v>
      </c>
      <c r="Q43">
        <v>989528734</v>
      </c>
      <c r="R43" t="b">
        <v>1</v>
      </c>
      <c r="S43">
        <v>152</v>
      </c>
      <c r="T43" t="b">
        <v>0</v>
      </c>
      <c r="U43">
        <v>11</v>
      </c>
      <c r="V43">
        <v>0</v>
      </c>
      <c r="W43">
        <v>-1</v>
      </c>
      <c r="X43">
        <v>141</v>
      </c>
      <c r="Y43">
        <v>9</v>
      </c>
      <c r="Z43">
        <v>207</v>
      </c>
      <c r="AA43">
        <v>8</v>
      </c>
      <c r="AB43">
        <v>24</v>
      </c>
    </row>
    <row r="44" spans="1:28" x14ac:dyDescent="0.35">
      <c r="A44" t="b">
        <v>1</v>
      </c>
      <c r="B44" t="b">
        <v>1</v>
      </c>
      <c r="C44">
        <v>20</v>
      </c>
      <c r="D44" t="s">
        <v>124</v>
      </c>
      <c r="E44" t="b">
        <v>1</v>
      </c>
      <c r="F44">
        <v>15</v>
      </c>
      <c r="G44" t="s">
        <v>220</v>
      </c>
      <c r="H44" t="s">
        <v>221</v>
      </c>
      <c r="I44">
        <v>148</v>
      </c>
      <c r="J44">
        <v>8</v>
      </c>
      <c r="K44">
        <v>156</v>
      </c>
      <c r="L44">
        <v>0.71497584541062797</v>
      </c>
      <c r="M44" t="s">
        <v>155</v>
      </c>
      <c r="N44" t="s">
        <v>164</v>
      </c>
      <c r="O44">
        <v>7</v>
      </c>
      <c r="P44" t="s">
        <v>157</v>
      </c>
      <c r="Q44">
        <v>4624472</v>
      </c>
      <c r="R44" t="b">
        <v>1</v>
      </c>
      <c r="S44">
        <v>150</v>
      </c>
      <c r="T44" t="b">
        <v>0</v>
      </c>
      <c r="U44">
        <v>29</v>
      </c>
      <c r="V44">
        <v>0</v>
      </c>
      <c r="W44">
        <v>-1</v>
      </c>
      <c r="X44">
        <v>117</v>
      </c>
      <c r="Y44">
        <v>7</v>
      </c>
      <c r="Z44">
        <v>207</v>
      </c>
      <c r="AA44">
        <v>7</v>
      </c>
      <c r="AB44">
        <v>10</v>
      </c>
    </row>
    <row r="45" spans="1:28" x14ac:dyDescent="0.35">
      <c r="A45" t="b">
        <v>1</v>
      </c>
      <c r="B45" t="b">
        <v>1</v>
      </c>
      <c r="C45">
        <v>20</v>
      </c>
      <c r="D45" t="s">
        <v>124</v>
      </c>
      <c r="E45" t="b">
        <v>1</v>
      </c>
      <c r="F45">
        <v>56</v>
      </c>
      <c r="G45" t="s">
        <v>236</v>
      </c>
      <c r="H45" t="s">
        <v>237</v>
      </c>
      <c r="I45">
        <v>145</v>
      </c>
      <c r="J45">
        <v>8</v>
      </c>
      <c r="K45">
        <v>153</v>
      </c>
      <c r="L45">
        <v>0.70048309178743962</v>
      </c>
      <c r="M45" t="s">
        <v>155</v>
      </c>
      <c r="N45" t="s">
        <v>164</v>
      </c>
      <c r="O45">
        <v>12</v>
      </c>
      <c r="P45" t="s">
        <v>157</v>
      </c>
      <c r="Q45">
        <v>402594762</v>
      </c>
      <c r="R45" t="b">
        <v>1</v>
      </c>
      <c r="S45">
        <v>187</v>
      </c>
      <c r="T45" t="b">
        <v>0</v>
      </c>
      <c r="U45">
        <v>52</v>
      </c>
      <c r="V45">
        <v>0</v>
      </c>
      <c r="W45">
        <v>-1</v>
      </c>
      <c r="X45">
        <v>132</v>
      </c>
      <c r="Y45">
        <v>8</v>
      </c>
      <c r="Z45">
        <v>207</v>
      </c>
      <c r="AA45">
        <v>8</v>
      </c>
      <c r="AB45">
        <v>18</v>
      </c>
    </row>
    <row r="46" spans="1:28" x14ac:dyDescent="0.35">
      <c r="A46" t="b">
        <v>1</v>
      </c>
      <c r="B46" t="b">
        <v>1</v>
      </c>
      <c r="C46">
        <v>20</v>
      </c>
      <c r="D46" t="s">
        <v>124</v>
      </c>
      <c r="E46" t="b">
        <v>1</v>
      </c>
      <c r="F46">
        <v>146</v>
      </c>
      <c r="G46" t="s">
        <v>238</v>
      </c>
      <c r="H46" t="s">
        <v>239</v>
      </c>
      <c r="I46">
        <v>144</v>
      </c>
      <c r="J46">
        <v>9</v>
      </c>
      <c r="K46">
        <v>153</v>
      </c>
      <c r="L46">
        <v>0.69565217391304346</v>
      </c>
      <c r="M46" t="s">
        <v>155</v>
      </c>
      <c r="N46" t="s">
        <v>156</v>
      </c>
      <c r="O46">
        <v>8</v>
      </c>
      <c r="P46" t="s">
        <v>160</v>
      </c>
      <c r="Q46">
        <v>1765122905</v>
      </c>
      <c r="R46" t="b">
        <v>1</v>
      </c>
      <c r="S46">
        <v>160</v>
      </c>
      <c r="T46" t="b">
        <v>0</v>
      </c>
      <c r="U46">
        <v>59</v>
      </c>
      <c r="V46">
        <v>0</v>
      </c>
      <c r="W46">
        <v>-1</v>
      </c>
      <c r="X46">
        <v>133</v>
      </c>
      <c r="Y46">
        <v>9</v>
      </c>
      <c r="Z46">
        <v>207</v>
      </c>
      <c r="AA46">
        <v>9</v>
      </c>
      <c r="AB46">
        <v>34</v>
      </c>
    </row>
    <row r="47" spans="1:28" x14ac:dyDescent="0.35">
      <c r="A47" t="b">
        <v>1</v>
      </c>
      <c r="B47" t="b">
        <v>1</v>
      </c>
      <c r="C47">
        <v>20</v>
      </c>
      <c r="D47" t="s">
        <v>124</v>
      </c>
      <c r="E47" t="b">
        <v>1</v>
      </c>
      <c r="F47">
        <v>287</v>
      </c>
      <c r="G47" t="s">
        <v>270</v>
      </c>
      <c r="H47" t="s">
        <v>347</v>
      </c>
      <c r="I47">
        <v>136</v>
      </c>
      <c r="J47">
        <v>8</v>
      </c>
      <c r="K47">
        <v>144</v>
      </c>
      <c r="L47">
        <v>0.65700483091787443</v>
      </c>
      <c r="M47" t="s">
        <v>155</v>
      </c>
      <c r="N47" t="s">
        <v>164</v>
      </c>
      <c r="O47">
        <v>9</v>
      </c>
      <c r="P47" t="s">
        <v>157</v>
      </c>
      <c r="Q47">
        <v>1355439250</v>
      </c>
      <c r="R47" t="b">
        <v>1</v>
      </c>
      <c r="S47">
        <v>161</v>
      </c>
      <c r="T47" t="b">
        <v>1</v>
      </c>
      <c r="U47">
        <v>150</v>
      </c>
      <c r="V47">
        <v>0</v>
      </c>
      <c r="W47">
        <v>-1</v>
      </c>
      <c r="X47">
        <v>142</v>
      </c>
      <c r="Y47">
        <v>9</v>
      </c>
      <c r="Z47">
        <v>207</v>
      </c>
      <c r="AA47">
        <v>8</v>
      </c>
      <c r="AB47">
        <v>28</v>
      </c>
    </row>
    <row r="48" spans="1:28" x14ac:dyDescent="0.35">
      <c r="A48" t="b">
        <v>1</v>
      </c>
      <c r="B48" t="b">
        <v>1</v>
      </c>
      <c r="C48">
        <v>15</v>
      </c>
      <c r="D48" t="s">
        <v>125</v>
      </c>
      <c r="E48" t="b">
        <v>1</v>
      </c>
      <c r="F48">
        <v>78</v>
      </c>
      <c r="G48" t="s">
        <v>242</v>
      </c>
      <c r="H48" t="s">
        <v>243</v>
      </c>
      <c r="I48">
        <v>157</v>
      </c>
      <c r="J48">
        <v>9</v>
      </c>
      <c r="K48">
        <v>166</v>
      </c>
      <c r="L48">
        <v>0.75845410628019327</v>
      </c>
      <c r="M48" t="s">
        <v>155</v>
      </c>
      <c r="N48" t="s">
        <v>164</v>
      </c>
      <c r="O48">
        <v>15</v>
      </c>
      <c r="P48" t="s">
        <v>160</v>
      </c>
      <c r="Q48">
        <v>1223770850</v>
      </c>
      <c r="R48" t="b">
        <v>1</v>
      </c>
      <c r="S48">
        <v>159</v>
      </c>
      <c r="T48" t="b">
        <v>0</v>
      </c>
      <c r="U48">
        <v>1</v>
      </c>
      <c r="V48">
        <v>0</v>
      </c>
      <c r="W48">
        <v>-1</v>
      </c>
      <c r="X48">
        <v>130</v>
      </c>
      <c r="Y48">
        <v>8</v>
      </c>
      <c r="Z48">
        <v>207</v>
      </c>
      <c r="AA48">
        <v>8</v>
      </c>
      <c r="AB48">
        <v>32</v>
      </c>
    </row>
    <row r="49" spans="1:28" x14ac:dyDescent="0.35">
      <c r="A49" t="b">
        <v>1</v>
      </c>
      <c r="B49" t="b">
        <v>1</v>
      </c>
      <c r="C49">
        <v>15</v>
      </c>
      <c r="D49" t="s">
        <v>125</v>
      </c>
      <c r="E49" t="b">
        <v>1</v>
      </c>
      <c r="F49">
        <v>186</v>
      </c>
      <c r="G49" t="s">
        <v>201</v>
      </c>
      <c r="H49" t="s">
        <v>246</v>
      </c>
      <c r="I49">
        <v>144</v>
      </c>
      <c r="J49">
        <v>6</v>
      </c>
      <c r="K49">
        <v>150</v>
      </c>
      <c r="L49">
        <v>0.69565217391304346</v>
      </c>
      <c r="M49" t="s">
        <v>155</v>
      </c>
      <c r="N49" t="s">
        <v>156</v>
      </c>
      <c r="O49">
        <v>15</v>
      </c>
      <c r="P49" t="s">
        <v>157</v>
      </c>
      <c r="Q49">
        <v>1386197193</v>
      </c>
      <c r="R49" t="b">
        <v>1</v>
      </c>
      <c r="S49">
        <v>148</v>
      </c>
      <c r="T49" t="b">
        <v>0</v>
      </c>
      <c r="U49">
        <v>79</v>
      </c>
      <c r="V49">
        <v>0</v>
      </c>
      <c r="W49">
        <v>-1</v>
      </c>
      <c r="X49">
        <v>130</v>
      </c>
      <c r="Y49">
        <v>8</v>
      </c>
      <c r="Z49">
        <v>207</v>
      </c>
      <c r="AA49">
        <v>8</v>
      </c>
      <c r="AB49">
        <v>18</v>
      </c>
    </row>
    <row r="50" spans="1:28" x14ac:dyDescent="0.35">
      <c r="A50" t="b">
        <v>1</v>
      </c>
      <c r="B50" t="b">
        <v>1</v>
      </c>
      <c r="C50">
        <v>15</v>
      </c>
      <c r="D50" t="s">
        <v>125</v>
      </c>
      <c r="E50" t="b">
        <v>1</v>
      </c>
      <c r="F50">
        <v>180</v>
      </c>
      <c r="G50" t="s">
        <v>240</v>
      </c>
      <c r="H50" t="s">
        <v>241</v>
      </c>
      <c r="I50">
        <v>142</v>
      </c>
      <c r="J50">
        <v>7</v>
      </c>
      <c r="K50">
        <v>149</v>
      </c>
      <c r="L50">
        <v>0.68599033816425126</v>
      </c>
      <c r="M50" t="s">
        <v>163</v>
      </c>
      <c r="N50" t="s">
        <v>164</v>
      </c>
      <c r="O50">
        <v>15</v>
      </c>
      <c r="P50" t="s">
        <v>157</v>
      </c>
      <c r="Q50">
        <v>1057842677</v>
      </c>
      <c r="R50" t="b">
        <v>1</v>
      </c>
      <c r="S50">
        <v>12</v>
      </c>
      <c r="T50" t="b">
        <v>0</v>
      </c>
      <c r="U50">
        <v>85</v>
      </c>
      <c r="V50">
        <v>0</v>
      </c>
      <c r="W50">
        <v>-1</v>
      </c>
      <c r="X50">
        <v>123</v>
      </c>
      <c r="Y50">
        <v>8</v>
      </c>
      <c r="Z50">
        <v>207</v>
      </c>
      <c r="AA50">
        <v>8</v>
      </c>
      <c r="AB50">
        <v>20</v>
      </c>
    </row>
    <row r="51" spans="1:28" x14ac:dyDescent="0.35">
      <c r="A51" t="b">
        <v>1</v>
      </c>
      <c r="B51" t="b">
        <v>1</v>
      </c>
      <c r="C51">
        <v>15</v>
      </c>
      <c r="D51" t="s">
        <v>125</v>
      </c>
      <c r="E51" t="b">
        <v>1</v>
      </c>
      <c r="F51">
        <v>122</v>
      </c>
      <c r="G51" t="s">
        <v>247</v>
      </c>
      <c r="H51" t="s">
        <v>248</v>
      </c>
      <c r="I51">
        <v>141</v>
      </c>
      <c r="J51">
        <v>7</v>
      </c>
      <c r="K51">
        <v>148</v>
      </c>
      <c r="L51">
        <v>0.6811594202898551</v>
      </c>
      <c r="M51" t="s">
        <v>163</v>
      </c>
      <c r="N51" t="s">
        <v>164</v>
      </c>
      <c r="O51">
        <v>15</v>
      </c>
      <c r="P51" t="s">
        <v>157</v>
      </c>
      <c r="Q51">
        <v>726658238</v>
      </c>
      <c r="R51" t="b">
        <v>1</v>
      </c>
      <c r="S51">
        <v>149</v>
      </c>
      <c r="T51" t="b">
        <v>0</v>
      </c>
      <c r="U51">
        <v>98</v>
      </c>
      <c r="V51">
        <v>0</v>
      </c>
      <c r="W51">
        <v>-1</v>
      </c>
      <c r="X51">
        <v>137</v>
      </c>
      <c r="Y51">
        <v>8</v>
      </c>
      <c r="Z51">
        <v>207</v>
      </c>
      <c r="AA51">
        <v>8</v>
      </c>
      <c r="AB51">
        <v>18</v>
      </c>
    </row>
    <row r="52" spans="1:28" x14ac:dyDescent="0.35">
      <c r="A52" t="b">
        <v>1</v>
      </c>
      <c r="B52" t="b">
        <v>1</v>
      </c>
      <c r="C52">
        <v>15</v>
      </c>
      <c r="D52" t="s">
        <v>125</v>
      </c>
      <c r="E52" t="b">
        <v>1</v>
      </c>
      <c r="F52">
        <v>100</v>
      </c>
      <c r="G52" t="s">
        <v>244</v>
      </c>
      <c r="H52" t="s">
        <v>245</v>
      </c>
      <c r="I52">
        <v>142</v>
      </c>
      <c r="J52">
        <v>6</v>
      </c>
      <c r="K52">
        <v>148</v>
      </c>
      <c r="L52">
        <v>0.68599033816425126</v>
      </c>
      <c r="M52" t="s">
        <v>163</v>
      </c>
      <c r="N52" t="s">
        <v>164</v>
      </c>
      <c r="O52">
        <v>15</v>
      </c>
      <c r="P52" t="s">
        <v>157</v>
      </c>
      <c r="Q52">
        <v>198815707</v>
      </c>
      <c r="R52" t="b">
        <v>1</v>
      </c>
      <c r="S52">
        <v>161</v>
      </c>
      <c r="T52" t="b">
        <v>0</v>
      </c>
      <c r="U52">
        <v>85</v>
      </c>
      <c r="V52">
        <v>0</v>
      </c>
      <c r="W52">
        <v>-1</v>
      </c>
      <c r="X52">
        <v>132</v>
      </c>
      <c r="Y52">
        <v>9</v>
      </c>
      <c r="Z52">
        <v>207</v>
      </c>
      <c r="AA52">
        <v>7</v>
      </c>
      <c r="AB52">
        <v>16</v>
      </c>
    </row>
    <row r="53" spans="1:28" x14ac:dyDescent="0.35">
      <c r="A53" t="b">
        <v>1</v>
      </c>
      <c r="B53" t="b">
        <v>1</v>
      </c>
      <c r="C53">
        <v>15</v>
      </c>
      <c r="D53" t="s">
        <v>125</v>
      </c>
      <c r="E53" t="b">
        <v>1</v>
      </c>
      <c r="F53">
        <v>121</v>
      </c>
      <c r="G53" t="s">
        <v>207</v>
      </c>
      <c r="H53" t="s">
        <v>248</v>
      </c>
      <c r="I53">
        <v>133</v>
      </c>
      <c r="J53">
        <v>5</v>
      </c>
      <c r="K53">
        <v>138</v>
      </c>
      <c r="L53">
        <v>0.64251207729468596</v>
      </c>
      <c r="M53" t="s">
        <v>155</v>
      </c>
      <c r="N53" t="s">
        <v>164</v>
      </c>
      <c r="O53">
        <v>15</v>
      </c>
      <c r="P53" t="s">
        <v>157</v>
      </c>
      <c r="Q53">
        <v>2091212953</v>
      </c>
      <c r="R53" t="b">
        <v>1</v>
      </c>
      <c r="S53">
        <v>100</v>
      </c>
      <c r="T53" t="b">
        <v>0</v>
      </c>
      <c r="U53">
        <v>133</v>
      </c>
      <c r="V53">
        <v>0</v>
      </c>
      <c r="W53">
        <v>-1</v>
      </c>
      <c r="X53">
        <v>119</v>
      </c>
      <c r="Y53">
        <v>7</v>
      </c>
      <c r="Z53">
        <v>207</v>
      </c>
      <c r="AA53">
        <v>6</v>
      </c>
      <c r="AB53">
        <v>14</v>
      </c>
    </row>
    <row r="54" spans="1:28" x14ac:dyDescent="0.35">
      <c r="A54" t="b">
        <v>1</v>
      </c>
      <c r="B54" t="b">
        <v>1</v>
      </c>
      <c r="C54">
        <v>5</v>
      </c>
      <c r="D54" t="s">
        <v>126</v>
      </c>
      <c r="E54" t="b">
        <v>1</v>
      </c>
      <c r="F54">
        <v>149</v>
      </c>
      <c r="G54" t="s">
        <v>250</v>
      </c>
      <c r="H54" t="s">
        <v>226</v>
      </c>
      <c r="I54">
        <v>147</v>
      </c>
      <c r="J54">
        <v>9</v>
      </c>
      <c r="K54">
        <v>156</v>
      </c>
      <c r="L54">
        <v>0.71014492753623193</v>
      </c>
      <c r="M54" t="s">
        <v>155</v>
      </c>
      <c r="N54" t="s">
        <v>164</v>
      </c>
      <c r="O54">
        <v>5</v>
      </c>
      <c r="P54" t="s">
        <v>157</v>
      </c>
      <c r="Q54">
        <v>1319745710</v>
      </c>
      <c r="R54" t="b">
        <v>1</v>
      </c>
      <c r="S54">
        <v>159</v>
      </c>
      <c r="T54" t="b">
        <v>0</v>
      </c>
      <c r="U54">
        <v>36</v>
      </c>
      <c r="V54">
        <v>0</v>
      </c>
      <c r="W54">
        <v>-1</v>
      </c>
      <c r="X54">
        <v>139</v>
      </c>
      <c r="Y54">
        <v>9</v>
      </c>
      <c r="Z54">
        <v>207</v>
      </c>
      <c r="AA54">
        <v>8</v>
      </c>
      <c r="AB54">
        <v>18</v>
      </c>
    </row>
    <row r="55" spans="1:28" x14ac:dyDescent="0.35">
      <c r="A55" t="b">
        <v>1</v>
      </c>
      <c r="B55" t="b">
        <v>1</v>
      </c>
      <c r="C55">
        <v>5</v>
      </c>
      <c r="D55" t="s">
        <v>126</v>
      </c>
      <c r="E55" t="b">
        <v>1</v>
      </c>
      <c r="F55">
        <v>151</v>
      </c>
      <c r="G55" t="s">
        <v>251</v>
      </c>
      <c r="H55" t="s">
        <v>252</v>
      </c>
      <c r="I55">
        <v>143</v>
      </c>
      <c r="J55">
        <v>8</v>
      </c>
      <c r="K55">
        <v>151</v>
      </c>
      <c r="L55">
        <v>0.6908212560386473</v>
      </c>
      <c r="M55" t="s">
        <v>163</v>
      </c>
      <c r="N55" t="s">
        <v>164</v>
      </c>
      <c r="O55">
        <v>5</v>
      </c>
      <c r="P55" t="s">
        <v>157</v>
      </c>
      <c r="Q55">
        <v>771151507</v>
      </c>
      <c r="R55" t="b">
        <v>1</v>
      </c>
      <c r="S55">
        <v>158</v>
      </c>
      <c r="T55" t="b">
        <v>0</v>
      </c>
      <c r="U55">
        <v>79</v>
      </c>
      <c r="V55">
        <v>0</v>
      </c>
      <c r="W55">
        <v>-1</v>
      </c>
      <c r="X55">
        <v>140</v>
      </c>
      <c r="Y55">
        <v>8</v>
      </c>
      <c r="Z55">
        <v>207</v>
      </c>
      <c r="AA55">
        <v>9</v>
      </c>
      <c r="AB55">
        <v>32</v>
      </c>
    </row>
    <row r="56" spans="1:28" x14ac:dyDescent="0.35">
      <c r="A56" t="b">
        <v>1</v>
      </c>
      <c r="B56" t="b">
        <v>1</v>
      </c>
      <c r="C56">
        <v>5</v>
      </c>
      <c r="D56" t="s">
        <v>126</v>
      </c>
      <c r="E56" t="b">
        <v>1</v>
      </c>
      <c r="F56">
        <v>200</v>
      </c>
      <c r="G56" t="s">
        <v>253</v>
      </c>
      <c r="H56" t="s">
        <v>204</v>
      </c>
      <c r="I56">
        <v>143</v>
      </c>
      <c r="J56">
        <v>7</v>
      </c>
      <c r="K56">
        <v>150</v>
      </c>
      <c r="L56">
        <v>0.6908212560386473</v>
      </c>
      <c r="M56" t="s">
        <v>155</v>
      </c>
      <c r="N56" t="s">
        <v>164</v>
      </c>
      <c r="O56">
        <v>5</v>
      </c>
      <c r="P56" t="s">
        <v>157</v>
      </c>
      <c r="Q56">
        <v>1283223727</v>
      </c>
      <c r="R56" t="b">
        <v>0</v>
      </c>
      <c r="S56">
        <v>0</v>
      </c>
      <c r="T56" t="b">
        <v>0</v>
      </c>
      <c r="U56">
        <v>98</v>
      </c>
      <c r="V56">
        <v>0</v>
      </c>
      <c r="W56">
        <v>-1</v>
      </c>
      <c r="X56">
        <v>147</v>
      </c>
      <c r="Y56">
        <v>10</v>
      </c>
      <c r="Z56">
        <v>207</v>
      </c>
      <c r="AA56">
        <v>10</v>
      </c>
      <c r="AB56">
        <v>48</v>
      </c>
    </row>
    <row r="57" spans="1:28" x14ac:dyDescent="0.35">
      <c r="A57" t="b">
        <v>1</v>
      </c>
      <c r="B57" t="b">
        <v>1</v>
      </c>
      <c r="C57">
        <v>5</v>
      </c>
      <c r="D57" t="s">
        <v>126</v>
      </c>
      <c r="E57" t="b">
        <v>1</v>
      </c>
      <c r="F57">
        <v>199</v>
      </c>
      <c r="G57" t="s">
        <v>249</v>
      </c>
      <c r="H57" t="s">
        <v>204</v>
      </c>
      <c r="I57">
        <v>137</v>
      </c>
      <c r="J57">
        <v>5</v>
      </c>
      <c r="K57">
        <v>142</v>
      </c>
      <c r="L57">
        <v>0.66183574879227058</v>
      </c>
      <c r="M57" t="s">
        <v>155</v>
      </c>
      <c r="N57" t="s">
        <v>164</v>
      </c>
      <c r="O57">
        <v>5</v>
      </c>
      <c r="P57" t="s">
        <v>157</v>
      </c>
      <c r="Q57">
        <v>1734137533</v>
      </c>
      <c r="R57" t="b">
        <v>0</v>
      </c>
      <c r="S57">
        <v>0</v>
      </c>
      <c r="T57" t="b">
        <v>0</v>
      </c>
      <c r="U57">
        <v>123</v>
      </c>
      <c r="V57">
        <v>0</v>
      </c>
      <c r="W57">
        <v>-1</v>
      </c>
      <c r="X57">
        <v>145</v>
      </c>
      <c r="Y57">
        <v>8</v>
      </c>
      <c r="Z57">
        <v>207</v>
      </c>
      <c r="AA57">
        <v>8</v>
      </c>
      <c r="AB57">
        <v>24</v>
      </c>
    </row>
    <row r="58" spans="1:28" x14ac:dyDescent="0.35">
      <c r="A58" t="b">
        <v>1</v>
      </c>
      <c r="B58" t="b">
        <v>1</v>
      </c>
      <c r="C58">
        <v>12</v>
      </c>
      <c r="D58" t="s">
        <v>127</v>
      </c>
      <c r="E58" t="b">
        <v>1</v>
      </c>
      <c r="F58">
        <v>175</v>
      </c>
      <c r="G58" t="s">
        <v>256</v>
      </c>
      <c r="H58" t="s">
        <v>237</v>
      </c>
      <c r="I58">
        <v>151</v>
      </c>
      <c r="J58">
        <v>9</v>
      </c>
      <c r="K58">
        <v>160</v>
      </c>
      <c r="L58">
        <v>0.72946859903381644</v>
      </c>
      <c r="M58" t="s">
        <v>155</v>
      </c>
      <c r="N58" t="s">
        <v>164</v>
      </c>
      <c r="O58">
        <v>12</v>
      </c>
      <c r="P58" t="s">
        <v>157</v>
      </c>
      <c r="Q58">
        <v>158736484</v>
      </c>
      <c r="R58" t="b">
        <v>1</v>
      </c>
      <c r="S58">
        <v>178</v>
      </c>
      <c r="T58" t="b">
        <v>0</v>
      </c>
      <c r="U58">
        <v>17</v>
      </c>
      <c r="V58">
        <v>0</v>
      </c>
      <c r="W58">
        <v>-1</v>
      </c>
      <c r="X58">
        <v>133</v>
      </c>
      <c r="Y58">
        <v>9</v>
      </c>
      <c r="Z58">
        <v>207</v>
      </c>
      <c r="AA58">
        <v>9</v>
      </c>
      <c r="AB58">
        <v>32</v>
      </c>
    </row>
    <row r="59" spans="1:28" x14ac:dyDescent="0.35">
      <c r="A59" t="b">
        <v>1</v>
      </c>
      <c r="B59" t="b">
        <v>1</v>
      </c>
      <c r="C59">
        <v>12</v>
      </c>
      <c r="D59" t="s">
        <v>127</v>
      </c>
      <c r="E59" t="b">
        <v>1</v>
      </c>
      <c r="F59">
        <v>144</v>
      </c>
      <c r="G59" t="s">
        <v>257</v>
      </c>
      <c r="H59" t="s">
        <v>258</v>
      </c>
      <c r="I59">
        <v>149</v>
      </c>
      <c r="J59">
        <v>9</v>
      </c>
      <c r="K59">
        <v>158</v>
      </c>
      <c r="L59">
        <v>0.71980676328502413</v>
      </c>
      <c r="M59" t="s">
        <v>155</v>
      </c>
      <c r="N59" t="s">
        <v>164</v>
      </c>
      <c r="O59">
        <v>12</v>
      </c>
      <c r="P59" t="s">
        <v>157</v>
      </c>
      <c r="Q59">
        <v>1707114014</v>
      </c>
      <c r="R59" t="b">
        <v>1</v>
      </c>
      <c r="S59">
        <v>142</v>
      </c>
      <c r="T59" t="b">
        <v>0</v>
      </c>
      <c r="U59">
        <v>19</v>
      </c>
      <c r="V59">
        <v>0</v>
      </c>
      <c r="W59">
        <v>-1</v>
      </c>
      <c r="X59">
        <v>141</v>
      </c>
      <c r="Y59">
        <v>9</v>
      </c>
      <c r="Z59">
        <v>207</v>
      </c>
      <c r="AA59">
        <v>8</v>
      </c>
      <c r="AB59">
        <v>18</v>
      </c>
    </row>
    <row r="60" spans="1:28" x14ac:dyDescent="0.35">
      <c r="A60" t="b">
        <v>1</v>
      </c>
      <c r="B60" t="b">
        <v>1</v>
      </c>
      <c r="C60">
        <v>12</v>
      </c>
      <c r="D60" t="s">
        <v>127</v>
      </c>
      <c r="E60" t="b">
        <v>1</v>
      </c>
      <c r="F60">
        <v>27</v>
      </c>
      <c r="G60" t="s">
        <v>158</v>
      </c>
      <c r="H60" t="s">
        <v>212</v>
      </c>
      <c r="I60">
        <v>147</v>
      </c>
      <c r="J60">
        <v>7</v>
      </c>
      <c r="K60">
        <v>154</v>
      </c>
      <c r="L60">
        <v>0.71014492753623193</v>
      </c>
      <c r="M60" t="s">
        <v>155</v>
      </c>
      <c r="N60" t="s">
        <v>156</v>
      </c>
      <c r="O60">
        <v>12</v>
      </c>
      <c r="P60" t="s">
        <v>157</v>
      </c>
      <c r="Q60">
        <v>1761090603</v>
      </c>
      <c r="R60" t="b">
        <v>1</v>
      </c>
      <c r="S60">
        <v>158</v>
      </c>
      <c r="T60" t="b">
        <v>0</v>
      </c>
      <c r="U60">
        <v>42</v>
      </c>
      <c r="V60">
        <v>0</v>
      </c>
      <c r="W60">
        <v>-1</v>
      </c>
      <c r="X60">
        <v>149</v>
      </c>
      <c r="Y60">
        <v>7</v>
      </c>
      <c r="Z60">
        <v>207</v>
      </c>
      <c r="AA60">
        <v>7</v>
      </c>
      <c r="AB60">
        <v>16</v>
      </c>
    </row>
    <row r="61" spans="1:28" x14ac:dyDescent="0.35">
      <c r="A61" t="b">
        <v>1</v>
      </c>
      <c r="B61" t="b">
        <v>1</v>
      </c>
      <c r="C61">
        <v>12</v>
      </c>
      <c r="D61" t="s">
        <v>127</v>
      </c>
      <c r="E61" t="b">
        <v>1</v>
      </c>
      <c r="F61">
        <v>56</v>
      </c>
      <c r="G61" t="s">
        <v>236</v>
      </c>
      <c r="H61" t="s">
        <v>237</v>
      </c>
      <c r="I61">
        <v>145</v>
      </c>
      <c r="J61">
        <v>8</v>
      </c>
      <c r="K61">
        <v>153</v>
      </c>
      <c r="L61">
        <v>0.70048309178743962</v>
      </c>
      <c r="M61" t="s">
        <v>155</v>
      </c>
      <c r="N61" t="s">
        <v>164</v>
      </c>
      <c r="O61">
        <v>12</v>
      </c>
      <c r="P61" t="s">
        <v>157</v>
      </c>
      <c r="Q61">
        <v>2014282911</v>
      </c>
      <c r="R61" t="b">
        <v>1</v>
      </c>
      <c r="S61">
        <v>187</v>
      </c>
      <c r="T61" t="b">
        <v>0</v>
      </c>
      <c r="U61">
        <v>52</v>
      </c>
      <c r="V61">
        <v>0</v>
      </c>
      <c r="W61">
        <v>-1</v>
      </c>
      <c r="X61">
        <v>132</v>
      </c>
      <c r="Y61">
        <v>8</v>
      </c>
      <c r="Z61">
        <v>207</v>
      </c>
      <c r="AA61">
        <v>8</v>
      </c>
      <c r="AB61">
        <v>18</v>
      </c>
    </row>
    <row r="62" spans="1:28" x14ac:dyDescent="0.35">
      <c r="A62" t="b">
        <v>1</v>
      </c>
      <c r="B62" t="b">
        <v>1</v>
      </c>
      <c r="C62">
        <v>12</v>
      </c>
      <c r="D62" t="s">
        <v>127</v>
      </c>
      <c r="E62" t="b">
        <v>1</v>
      </c>
      <c r="F62">
        <v>53</v>
      </c>
      <c r="G62" t="s">
        <v>254</v>
      </c>
      <c r="H62" t="s">
        <v>255</v>
      </c>
      <c r="I62">
        <v>147</v>
      </c>
      <c r="J62">
        <v>5</v>
      </c>
      <c r="K62">
        <v>152</v>
      </c>
      <c r="L62">
        <v>0.71014492753623193</v>
      </c>
      <c r="M62" t="s">
        <v>155</v>
      </c>
      <c r="N62" t="s">
        <v>164</v>
      </c>
      <c r="O62">
        <v>12</v>
      </c>
      <c r="P62" t="s">
        <v>157</v>
      </c>
      <c r="Q62">
        <v>1236043741</v>
      </c>
      <c r="R62" t="b">
        <v>1</v>
      </c>
      <c r="S62">
        <v>154</v>
      </c>
      <c r="T62" t="b">
        <v>0</v>
      </c>
      <c r="U62">
        <v>59</v>
      </c>
      <c r="V62">
        <v>0</v>
      </c>
      <c r="W62">
        <v>-1</v>
      </c>
      <c r="X62">
        <v>136</v>
      </c>
      <c r="Y62">
        <v>8</v>
      </c>
      <c r="Z62">
        <v>207</v>
      </c>
      <c r="AA62">
        <v>8</v>
      </c>
      <c r="AB62">
        <v>35</v>
      </c>
    </row>
    <row r="63" spans="1:28" x14ac:dyDescent="0.35">
      <c r="A63" t="b">
        <v>1</v>
      </c>
      <c r="B63" t="b">
        <v>1</v>
      </c>
      <c r="C63">
        <v>12</v>
      </c>
      <c r="D63" t="s">
        <v>127</v>
      </c>
      <c r="E63" t="b">
        <v>1</v>
      </c>
      <c r="F63">
        <v>223</v>
      </c>
      <c r="G63" t="s">
        <v>250</v>
      </c>
      <c r="H63" t="s">
        <v>237</v>
      </c>
      <c r="I63">
        <v>140</v>
      </c>
      <c r="J63">
        <v>9</v>
      </c>
      <c r="K63">
        <v>149</v>
      </c>
      <c r="L63">
        <v>0.67632850241545894</v>
      </c>
      <c r="M63" t="s">
        <v>155</v>
      </c>
      <c r="N63" t="s">
        <v>164</v>
      </c>
      <c r="O63">
        <v>12</v>
      </c>
      <c r="P63" t="s">
        <v>157</v>
      </c>
      <c r="Q63">
        <v>230671108</v>
      </c>
      <c r="R63" t="b">
        <v>0</v>
      </c>
      <c r="S63">
        <v>0</v>
      </c>
      <c r="T63" t="b">
        <v>0</v>
      </c>
      <c r="U63">
        <v>85</v>
      </c>
      <c r="V63">
        <v>0</v>
      </c>
      <c r="W63">
        <v>-1</v>
      </c>
      <c r="X63">
        <v>130</v>
      </c>
      <c r="Y63">
        <v>8</v>
      </c>
      <c r="Z63">
        <v>207</v>
      </c>
      <c r="AA63">
        <v>8</v>
      </c>
      <c r="AB63">
        <v>28</v>
      </c>
    </row>
    <row r="64" spans="1:28" x14ac:dyDescent="0.35">
      <c r="A64" t="b">
        <v>1</v>
      </c>
      <c r="B64" t="b">
        <v>1</v>
      </c>
      <c r="C64">
        <v>22</v>
      </c>
      <c r="D64" t="s">
        <v>128</v>
      </c>
      <c r="E64" t="b">
        <v>1</v>
      </c>
      <c r="F64">
        <v>78</v>
      </c>
      <c r="G64" t="s">
        <v>242</v>
      </c>
      <c r="H64" t="s">
        <v>243</v>
      </c>
      <c r="I64">
        <v>157</v>
      </c>
      <c r="J64">
        <v>9</v>
      </c>
      <c r="K64">
        <v>166</v>
      </c>
      <c r="L64">
        <v>0.75845410628019327</v>
      </c>
      <c r="M64" t="s">
        <v>155</v>
      </c>
      <c r="N64" t="s">
        <v>164</v>
      </c>
      <c r="O64">
        <v>15</v>
      </c>
      <c r="P64" t="s">
        <v>160</v>
      </c>
      <c r="Q64">
        <v>2034844050</v>
      </c>
      <c r="R64" t="b">
        <v>1</v>
      </c>
      <c r="S64">
        <v>159</v>
      </c>
      <c r="T64" t="b">
        <v>0</v>
      </c>
      <c r="U64">
        <v>1</v>
      </c>
      <c r="V64">
        <v>0</v>
      </c>
      <c r="W64">
        <v>-1</v>
      </c>
      <c r="X64">
        <v>130</v>
      </c>
      <c r="Y64">
        <v>8</v>
      </c>
      <c r="Z64">
        <v>207</v>
      </c>
      <c r="AA64">
        <v>8</v>
      </c>
      <c r="AB64">
        <v>32</v>
      </c>
    </row>
    <row r="65" spans="1:28" x14ac:dyDescent="0.35">
      <c r="A65" t="b">
        <v>1</v>
      </c>
      <c r="B65" t="b">
        <v>1</v>
      </c>
      <c r="C65">
        <v>22</v>
      </c>
      <c r="D65" t="s">
        <v>128</v>
      </c>
      <c r="E65" t="b">
        <v>1</v>
      </c>
      <c r="F65">
        <v>124</v>
      </c>
      <c r="G65" t="s">
        <v>205</v>
      </c>
      <c r="H65" t="s">
        <v>206</v>
      </c>
      <c r="I65">
        <v>149</v>
      </c>
      <c r="J65">
        <v>5</v>
      </c>
      <c r="K65">
        <v>154</v>
      </c>
      <c r="L65">
        <v>0.71980676328502413</v>
      </c>
      <c r="M65" t="s">
        <v>155</v>
      </c>
      <c r="N65" t="s">
        <v>164</v>
      </c>
      <c r="O65">
        <v>14</v>
      </c>
      <c r="P65" t="s">
        <v>160</v>
      </c>
      <c r="Q65">
        <v>876007058</v>
      </c>
      <c r="R65" t="b">
        <v>1</v>
      </c>
      <c r="S65">
        <v>174</v>
      </c>
      <c r="T65" t="b">
        <v>0</v>
      </c>
      <c r="U65">
        <v>52</v>
      </c>
      <c r="V65">
        <v>0</v>
      </c>
      <c r="W65">
        <v>-1</v>
      </c>
      <c r="X65">
        <v>130</v>
      </c>
      <c r="Y65">
        <v>8</v>
      </c>
      <c r="Z65">
        <v>207</v>
      </c>
      <c r="AA65">
        <v>9</v>
      </c>
      <c r="AB65">
        <v>34</v>
      </c>
    </row>
    <row r="66" spans="1:28" x14ac:dyDescent="0.35">
      <c r="A66" t="b">
        <v>1</v>
      </c>
      <c r="B66" t="b">
        <v>1</v>
      </c>
      <c r="C66">
        <v>22</v>
      </c>
      <c r="D66" t="s">
        <v>128</v>
      </c>
      <c r="E66" t="b">
        <v>1</v>
      </c>
      <c r="F66">
        <v>48</v>
      </c>
      <c r="G66" t="s">
        <v>261</v>
      </c>
      <c r="H66" t="s">
        <v>262</v>
      </c>
      <c r="I66">
        <v>137</v>
      </c>
      <c r="J66">
        <v>8</v>
      </c>
      <c r="K66">
        <v>145</v>
      </c>
      <c r="L66">
        <v>0.66183574879227058</v>
      </c>
      <c r="M66" t="s">
        <v>155</v>
      </c>
      <c r="N66" t="s">
        <v>164</v>
      </c>
      <c r="O66">
        <v>9</v>
      </c>
      <c r="P66" t="s">
        <v>160</v>
      </c>
      <c r="Q66">
        <v>1879422492</v>
      </c>
      <c r="R66" t="b">
        <v>1</v>
      </c>
      <c r="S66">
        <v>135</v>
      </c>
      <c r="T66" t="b">
        <v>0</v>
      </c>
      <c r="U66">
        <v>114</v>
      </c>
      <c r="V66">
        <v>0</v>
      </c>
      <c r="W66">
        <v>-1</v>
      </c>
      <c r="X66">
        <v>134</v>
      </c>
      <c r="Y66">
        <v>7</v>
      </c>
      <c r="Z66">
        <v>207</v>
      </c>
      <c r="AA66">
        <v>8</v>
      </c>
      <c r="AB66">
        <v>26</v>
      </c>
    </row>
    <row r="67" spans="1:28" x14ac:dyDescent="0.35">
      <c r="A67" t="b">
        <v>1</v>
      </c>
      <c r="B67" t="b">
        <v>1</v>
      </c>
      <c r="C67">
        <v>22</v>
      </c>
      <c r="D67" t="s">
        <v>128</v>
      </c>
      <c r="E67" t="b">
        <v>1</v>
      </c>
      <c r="F67">
        <v>36</v>
      </c>
      <c r="G67" t="s">
        <v>259</v>
      </c>
      <c r="H67" t="s">
        <v>260</v>
      </c>
      <c r="I67">
        <v>135</v>
      </c>
      <c r="J67">
        <v>6</v>
      </c>
      <c r="K67">
        <v>141</v>
      </c>
      <c r="L67">
        <v>0.65217391304347827</v>
      </c>
      <c r="M67" t="s">
        <v>155</v>
      </c>
      <c r="N67" t="s">
        <v>156</v>
      </c>
      <c r="O67">
        <v>11</v>
      </c>
      <c r="P67" t="s">
        <v>160</v>
      </c>
      <c r="Q67">
        <v>249736343</v>
      </c>
      <c r="R67" t="b">
        <v>1</v>
      </c>
      <c r="S67">
        <v>145</v>
      </c>
      <c r="T67" t="b">
        <v>1</v>
      </c>
      <c r="U67">
        <v>146</v>
      </c>
      <c r="V67">
        <v>0</v>
      </c>
      <c r="W67">
        <v>-1</v>
      </c>
      <c r="X67">
        <v>129</v>
      </c>
      <c r="Y67">
        <v>8</v>
      </c>
      <c r="Z67">
        <v>207</v>
      </c>
      <c r="AA67">
        <v>6</v>
      </c>
      <c r="AB67">
        <v>8</v>
      </c>
    </row>
    <row r="68" spans="1:28" x14ac:dyDescent="0.35">
      <c r="A68" t="b">
        <v>1</v>
      </c>
      <c r="B68" t="b">
        <v>1</v>
      </c>
      <c r="C68">
        <v>21</v>
      </c>
      <c r="D68" t="s">
        <v>129</v>
      </c>
      <c r="E68" t="b">
        <v>1</v>
      </c>
      <c r="F68">
        <v>7</v>
      </c>
      <c r="G68" t="s">
        <v>235</v>
      </c>
      <c r="H68" t="s">
        <v>166</v>
      </c>
      <c r="I68">
        <v>152</v>
      </c>
      <c r="J68">
        <v>9</v>
      </c>
      <c r="K68">
        <v>161</v>
      </c>
      <c r="L68">
        <v>0.7342995169082126</v>
      </c>
      <c r="M68" t="s">
        <v>155</v>
      </c>
      <c r="N68" t="s">
        <v>156</v>
      </c>
      <c r="O68">
        <v>8</v>
      </c>
      <c r="P68" t="s">
        <v>157</v>
      </c>
      <c r="Q68">
        <v>538730770</v>
      </c>
      <c r="R68" t="b">
        <v>1</v>
      </c>
      <c r="S68">
        <v>152</v>
      </c>
      <c r="T68" t="b">
        <v>0</v>
      </c>
      <c r="U68">
        <v>11</v>
      </c>
      <c r="V68">
        <v>0</v>
      </c>
      <c r="W68">
        <v>-1</v>
      </c>
      <c r="X68">
        <v>141</v>
      </c>
      <c r="Y68">
        <v>9</v>
      </c>
      <c r="Z68">
        <v>207</v>
      </c>
      <c r="AA68">
        <v>8</v>
      </c>
      <c r="AB68">
        <v>24</v>
      </c>
    </row>
    <row r="69" spans="1:28" x14ac:dyDescent="0.35">
      <c r="A69" t="b">
        <v>1</v>
      </c>
      <c r="B69" t="b">
        <v>1</v>
      </c>
      <c r="C69">
        <v>21</v>
      </c>
      <c r="D69" t="s">
        <v>129</v>
      </c>
      <c r="E69" t="b">
        <v>1</v>
      </c>
      <c r="F69">
        <v>278</v>
      </c>
      <c r="G69" t="s">
        <v>263</v>
      </c>
      <c r="H69" t="s">
        <v>166</v>
      </c>
      <c r="I69">
        <v>149</v>
      </c>
      <c r="J69">
        <v>7</v>
      </c>
      <c r="K69">
        <v>156</v>
      </c>
      <c r="L69">
        <v>0.71980676328502413</v>
      </c>
      <c r="M69" t="s">
        <v>163</v>
      </c>
      <c r="N69" t="s">
        <v>156</v>
      </c>
      <c r="O69">
        <v>8</v>
      </c>
      <c r="P69" t="s">
        <v>157</v>
      </c>
      <c r="Q69">
        <v>962905853</v>
      </c>
      <c r="R69" t="b">
        <v>1</v>
      </c>
      <c r="S69">
        <v>125</v>
      </c>
      <c r="T69" t="b">
        <v>0</v>
      </c>
      <c r="U69">
        <v>36</v>
      </c>
      <c r="V69">
        <v>0</v>
      </c>
      <c r="W69">
        <v>-1</v>
      </c>
      <c r="X69">
        <v>138</v>
      </c>
      <c r="Y69">
        <v>8</v>
      </c>
      <c r="Z69">
        <v>207</v>
      </c>
      <c r="AA69">
        <v>8</v>
      </c>
      <c r="AB69">
        <v>18</v>
      </c>
    </row>
    <row r="70" spans="1:28" x14ac:dyDescent="0.35">
      <c r="A70" t="b">
        <v>1</v>
      </c>
      <c r="B70" t="b">
        <v>1</v>
      </c>
      <c r="C70">
        <v>21</v>
      </c>
      <c r="D70" t="s">
        <v>129</v>
      </c>
      <c r="E70" t="b">
        <v>1</v>
      </c>
      <c r="F70">
        <v>31</v>
      </c>
      <c r="G70" t="s">
        <v>264</v>
      </c>
      <c r="H70" t="s">
        <v>166</v>
      </c>
      <c r="I70">
        <v>146</v>
      </c>
      <c r="J70">
        <v>9</v>
      </c>
      <c r="K70">
        <v>155</v>
      </c>
      <c r="L70">
        <v>0.70531400966183577</v>
      </c>
      <c r="M70" t="s">
        <v>155</v>
      </c>
      <c r="N70" t="s">
        <v>156</v>
      </c>
      <c r="O70">
        <v>13</v>
      </c>
      <c r="P70" t="s">
        <v>157</v>
      </c>
      <c r="Q70">
        <v>700890792</v>
      </c>
      <c r="R70" t="b">
        <v>1</v>
      </c>
      <c r="S70">
        <v>165</v>
      </c>
      <c r="T70" t="b">
        <v>0</v>
      </c>
      <c r="U70">
        <v>42</v>
      </c>
      <c r="V70">
        <v>0</v>
      </c>
      <c r="W70">
        <v>-1</v>
      </c>
      <c r="X70">
        <v>148</v>
      </c>
      <c r="Y70">
        <v>10</v>
      </c>
      <c r="Z70">
        <v>207</v>
      </c>
      <c r="AA70">
        <v>8</v>
      </c>
      <c r="AB70">
        <v>18</v>
      </c>
    </row>
    <row r="71" spans="1:28" x14ac:dyDescent="0.35">
      <c r="A71" t="b">
        <v>1</v>
      </c>
      <c r="B71" t="b">
        <v>1</v>
      </c>
      <c r="C71">
        <v>21</v>
      </c>
      <c r="D71" t="s">
        <v>129</v>
      </c>
      <c r="E71" t="b">
        <v>1</v>
      </c>
      <c r="F71">
        <v>150</v>
      </c>
      <c r="G71" t="s">
        <v>165</v>
      </c>
      <c r="H71" t="s">
        <v>166</v>
      </c>
      <c r="I71">
        <v>145</v>
      </c>
      <c r="J71">
        <v>4</v>
      </c>
      <c r="K71">
        <v>149</v>
      </c>
      <c r="L71">
        <v>0.70048309178743962</v>
      </c>
      <c r="M71" t="s">
        <v>155</v>
      </c>
      <c r="N71" t="s">
        <v>156</v>
      </c>
      <c r="O71">
        <v>6</v>
      </c>
      <c r="P71" t="s">
        <v>157</v>
      </c>
      <c r="Q71">
        <v>58126221</v>
      </c>
      <c r="R71" t="b">
        <v>1</v>
      </c>
      <c r="S71">
        <v>165</v>
      </c>
      <c r="T71" t="b">
        <v>0</v>
      </c>
      <c r="U71">
        <v>85</v>
      </c>
      <c r="V71">
        <v>0</v>
      </c>
      <c r="W71">
        <v>-1</v>
      </c>
      <c r="X71">
        <v>138</v>
      </c>
      <c r="Y71">
        <v>7</v>
      </c>
      <c r="Z71">
        <v>207</v>
      </c>
      <c r="AA71">
        <v>8</v>
      </c>
      <c r="AB71">
        <v>18</v>
      </c>
    </row>
    <row r="72" spans="1:28" x14ac:dyDescent="0.35">
      <c r="A72" t="b">
        <v>1</v>
      </c>
      <c r="B72" t="b">
        <v>1</v>
      </c>
      <c r="C72">
        <v>21</v>
      </c>
      <c r="D72" t="s">
        <v>129</v>
      </c>
      <c r="E72" t="b">
        <v>1</v>
      </c>
      <c r="F72">
        <v>225</v>
      </c>
      <c r="G72" t="s">
        <v>167</v>
      </c>
      <c r="H72" t="s">
        <v>166</v>
      </c>
      <c r="I72">
        <v>139</v>
      </c>
      <c r="J72">
        <v>7</v>
      </c>
      <c r="K72">
        <v>146</v>
      </c>
      <c r="L72">
        <v>0.67149758454106279</v>
      </c>
      <c r="M72" t="s">
        <v>155</v>
      </c>
      <c r="N72" t="s">
        <v>156</v>
      </c>
      <c r="O72">
        <v>6</v>
      </c>
      <c r="P72" t="s">
        <v>157</v>
      </c>
      <c r="Q72">
        <v>1862759890</v>
      </c>
      <c r="R72" t="b">
        <v>1</v>
      </c>
      <c r="S72">
        <v>157</v>
      </c>
      <c r="T72" t="b">
        <v>0</v>
      </c>
      <c r="U72">
        <v>107</v>
      </c>
      <c r="V72">
        <v>0</v>
      </c>
      <c r="W72">
        <v>-1</v>
      </c>
      <c r="X72">
        <v>130</v>
      </c>
      <c r="Y72">
        <v>8</v>
      </c>
      <c r="Z72">
        <v>207</v>
      </c>
      <c r="AA72">
        <v>7</v>
      </c>
      <c r="AB72">
        <v>18</v>
      </c>
    </row>
    <row r="73" spans="1:28" x14ac:dyDescent="0.35">
      <c r="A73" t="b">
        <v>1</v>
      </c>
      <c r="B73" t="b">
        <v>1</v>
      </c>
      <c r="C73">
        <v>9</v>
      </c>
      <c r="D73" t="s">
        <v>130</v>
      </c>
      <c r="E73" t="b">
        <v>1</v>
      </c>
      <c r="F73">
        <v>166</v>
      </c>
      <c r="G73" t="s">
        <v>265</v>
      </c>
      <c r="H73" t="s">
        <v>217</v>
      </c>
      <c r="I73">
        <v>155</v>
      </c>
      <c r="J73">
        <v>9</v>
      </c>
      <c r="K73">
        <v>164</v>
      </c>
      <c r="L73">
        <v>0.74879227053140096</v>
      </c>
      <c r="M73" t="s">
        <v>155</v>
      </c>
      <c r="N73" t="s">
        <v>164</v>
      </c>
      <c r="O73">
        <v>9</v>
      </c>
      <c r="P73" t="s">
        <v>160</v>
      </c>
      <c r="Q73">
        <v>1523236364</v>
      </c>
      <c r="R73" t="b">
        <v>1</v>
      </c>
      <c r="S73">
        <v>184</v>
      </c>
      <c r="T73" t="b">
        <v>0</v>
      </c>
      <c r="U73">
        <v>2</v>
      </c>
      <c r="V73">
        <v>0</v>
      </c>
      <c r="W73">
        <v>-1</v>
      </c>
      <c r="X73">
        <v>134</v>
      </c>
      <c r="Y73">
        <v>9</v>
      </c>
      <c r="Z73">
        <v>207</v>
      </c>
      <c r="AA73">
        <v>8</v>
      </c>
      <c r="AB73">
        <v>32</v>
      </c>
    </row>
    <row r="74" spans="1:28" x14ac:dyDescent="0.35">
      <c r="A74" t="b">
        <v>1</v>
      </c>
      <c r="B74" t="b">
        <v>1</v>
      </c>
      <c r="C74">
        <v>9</v>
      </c>
      <c r="D74" t="s">
        <v>130</v>
      </c>
      <c r="E74" t="b">
        <v>1</v>
      </c>
      <c r="F74">
        <v>39</v>
      </c>
      <c r="G74" t="s">
        <v>274</v>
      </c>
      <c r="H74" t="s">
        <v>269</v>
      </c>
      <c r="I74">
        <v>151</v>
      </c>
      <c r="J74">
        <v>9</v>
      </c>
      <c r="K74">
        <v>160</v>
      </c>
      <c r="L74">
        <v>0.72946859903381644</v>
      </c>
      <c r="M74" t="s">
        <v>155</v>
      </c>
      <c r="N74" t="s">
        <v>156</v>
      </c>
      <c r="O74">
        <v>9</v>
      </c>
      <c r="P74" t="s">
        <v>157</v>
      </c>
      <c r="Q74">
        <v>2041106645</v>
      </c>
      <c r="R74" t="b">
        <v>1</v>
      </c>
      <c r="S74">
        <v>153</v>
      </c>
      <c r="T74" t="b">
        <v>0</v>
      </c>
      <c r="U74">
        <v>13</v>
      </c>
      <c r="V74">
        <v>0</v>
      </c>
      <c r="W74">
        <v>-1</v>
      </c>
      <c r="X74">
        <v>138</v>
      </c>
      <c r="Y74">
        <v>9</v>
      </c>
      <c r="Z74">
        <v>207</v>
      </c>
      <c r="AA74">
        <v>8</v>
      </c>
      <c r="AB74">
        <v>33</v>
      </c>
    </row>
    <row r="75" spans="1:28" x14ac:dyDescent="0.35">
      <c r="A75" t="b">
        <v>1</v>
      </c>
      <c r="B75" t="b">
        <v>1</v>
      </c>
      <c r="C75">
        <v>9</v>
      </c>
      <c r="D75" t="s">
        <v>130</v>
      </c>
      <c r="E75" t="b">
        <v>1</v>
      </c>
      <c r="F75">
        <v>105</v>
      </c>
      <c r="G75" t="s">
        <v>261</v>
      </c>
      <c r="H75" t="s">
        <v>275</v>
      </c>
      <c r="I75">
        <v>152</v>
      </c>
      <c r="J75">
        <v>7</v>
      </c>
      <c r="K75">
        <v>159</v>
      </c>
      <c r="L75">
        <v>0.7342995169082126</v>
      </c>
      <c r="M75" t="s">
        <v>155</v>
      </c>
      <c r="N75" t="s">
        <v>156</v>
      </c>
      <c r="O75">
        <v>9</v>
      </c>
      <c r="P75" t="s">
        <v>157</v>
      </c>
      <c r="Q75">
        <v>94046283</v>
      </c>
      <c r="R75" t="b">
        <v>1</v>
      </c>
      <c r="S75">
        <v>171</v>
      </c>
      <c r="T75" t="b">
        <v>0</v>
      </c>
      <c r="U75">
        <v>17</v>
      </c>
      <c r="V75">
        <v>0</v>
      </c>
      <c r="W75">
        <v>-1</v>
      </c>
      <c r="X75">
        <v>126</v>
      </c>
      <c r="Y75">
        <v>9</v>
      </c>
      <c r="Z75">
        <v>207</v>
      </c>
      <c r="AA75">
        <v>8</v>
      </c>
      <c r="AB75">
        <v>38</v>
      </c>
    </row>
    <row r="76" spans="1:28" x14ac:dyDescent="0.35">
      <c r="A76" t="b">
        <v>1</v>
      </c>
      <c r="B76" t="b">
        <v>1</v>
      </c>
      <c r="C76">
        <v>9</v>
      </c>
      <c r="D76" t="s">
        <v>130</v>
      </c>
      <c r="E76" t="b">
        <v>1</v>
      </c>
      <c r="F76">
        <v>227</v>
      </c>
      <c r="G76" t="s">
        <v>284</v>
      </c>
      <c r="H76" t="s">
        <v>285</v>
      </c>
      <c r="I76">
        <v>148</v>
      </c>
      <c r="J76">
        <v>8</v>
      </c>
      <c r="K76">
        <v>156</v>
      </c>
      <c r="L76">
        <v>0.71497584541062797</v>
      </c>
      <c r="M76" t="s">
        <v>155</v>
      </c>
      <c r="N76" t="s">
        <v>164</v>
      </c>
      <c r="O76">
        <v>9</v>
      </c>
      <c r="P76" t="s">
        <v>157</v>
      </c>
      <c r="Q76">
        <v>1102586156</v>
      </c>
      <c r="R76" t="b">
        <v>1</v>
      </c>
      <c r="S76">
        <v>155</v>
      </c>
      <c r="T76" t="b">
        <v>0</v>
      </c>
      <c r="U76">
        <v>42</v>
      </c>
      <c r="V76">
        <v>0</v>
      </c>
      <c r="W76">
        <v>-1</v>
      </c>
      <c r="X76">
        <v>141</v>
      </c>
      <c r="Y76">
        <v>9</v>
      </c>
      <c r="Z76">
        <v>207</v>
      </c>
      <c r="AA76">
        <v>9</v>
      </c>
      <c r="AB76">
        <v>44</v>
      </c>
    </row>
    <row r="77" spans="1:28" x14ac:dyDescent="0.35">
      <c r="A77" t="b">
        <v>1</v>
      </c>
      <c r="B77" t="b">
        <v>1</v>
      </c>
      <c r="C77">
        <v>9</v>
      </c>
      <c r="D77" t="s">
        <v>130</v>
      </c>
      <c r="E77" t="b">
        <v>1</v>
      </c>
      <c r="F77">
        <v>59</v>
      </c>
      <c r="G77" t="s">
        <v>272</v>
      </c>
      <c r="H77" t="s">
        <v>273</v>
      </c>
      <c r="I77">
        <v>144</v>
      </c>
      <c r="J77">
        <v>7</v>
      </c>
      <c r="K77">
        <v>151</v>
      </c>
      <c r="L77">
        <v>0.69565217391304346</v>
      </c>
      <c r="M77" t="s">
        <v>163</v>
      </c>
      <c r="N77" t="s">
        <v>164</v>
      </c>
      <c r="O77">
        <v>9</v>
      </c>
      <c r="P77" t="s">
        <v>157</v>
      </c>
      <c r="Q77">
        <v>1510223549</v>
      </c>
      <c r="R77" t="b">
        <v>1</v>
      </c>
      <c r="S77">
        <v>172</v>
      </c>
      <c r="T77" t="b">
        <v>0</v>
      </c>
      <c r="U77">
        <v>68</v>
      </c>
      <c r="V77">
        <v>0</v>
      </c>
      <c r="W77">
        <v>-1</v>
      </c>
      <c r="X77">
        <v>138</v>
      </c>
      <c r="Y77">
        <v>9</v>
      </c>
      <c r="Z77">
        <v>207</v>
      </c>
      <c r="AA77">
        <v>8</v>
      </c>
      <c r="AB77">
        <v>18</v>
      </c>
    </row>
    <row r="78" spans="1:28" x14ac:dyDescent="0.35">
      <c r="A78" t="b">
        <v>1</v>
      </c>
      <c r="B78" t="b">
        <v>1</v>
      </c>
      <c r="C78">
        <v>9</v>
      </c>
      <c r="D78" t="s">
        <v>130</v>
      </c>
      <c r="E78" t="b">
        <v>1</v>
      </c>
      <c r="F78">
        <v>133</v>
      </c>
      <c r="G78" t="s">
        <v>268</v>
      </c>
      <c r="H78" t="s">
        <v>269</v>
      </c>
      <c r="I78">
        <v>143</v>
      </c>
      <c r="J78">
        <v>8</v>
      </c>
      <c r="K78">
        <v>151</v>
      </c>
      <c r="L78">
        <v>0.6908212560386473</v>
      </c>
      <c r="M78" t="s">
        <v>155</v>
      </c>
      <c r="N78" t="s">
        <v>164</v>
      </c>
      <c r="O78">
        <v>9</v>
      </c>
      <c r="P78" t="s">
        <v>157</v>
      </c>
      <c r="Q78">
        <v>855010283</v>
      </c>
      <c r="R78" t="b">
        <v>1</v>
      </c>
      <c r="S78">
        <v>155</v>
      </c>
      <c r="T78" t="b">
        <v>0</v>
      </c>
      <c r="U78">
        <v>68</v>
      </c>
      <c r="V78">
        <v>0</v>
      </c>
      <c r="W78">
        <v>-1</v>
      </c>
      <c r="X78">
        <v>142</v>
      </c>
      <c r="Y78">
        <v>9</v>
      </c>
      <c r="Z78">
        <v>207</v>
      </c>
      <c r="AA78">
        <v>8</v>
      </c>
      <c r="AB78">
        <v>18</v>
      </c>
    </row>
    <row r="79" spans="1:28" x14ac:dyDescent="0.35">
      <c r="A79" t="b">
        <v>1</v>
      </c>
      <c r="B79" t="b">
        <v>1</v>
      </c>
      <c r="C79">
        <v>9</v>
      </c>
      <c r="D79" t="s">
        <v>130</v>
      </c>
      <c r="E79" t="b">
        <v>1</v>
      </c>
      <c r="F79">
        <v>140</v>
      </c>
      <c r="G79" t="s">
        <v>287</v>
      </c>
      <c r="H79" t="s">
        <v>288</v>
      </c>
      <c r="I79">
        <v>140</v>
      </c>
      <c r="J79">
        <v>9</v>
      </c>
      <c r="K79">
        <v>149</v>
      </c>
      <c r="L79">
        <v>0.67632850241545894</v>
      </c>
      <c r="M79" t="s">
        <v>163</v>
      </c>
      <c r="N79" t="s">
        <v>156</v>
      </c>
      <c r="O79">
        <v>9</v>
      </c>
      <c r="P79" t="s">
        <v>157</v>
      </c>
      <c r="Q79">
        <v>1957021499</v>
      </c>
      <c r="R79" t="b">
        <v>1</v>
      </c>
      <c r="S79">
        <v>168</v>
      </c>
      <c r="T79" t="b">
        <v>0</v>
      </c>
      <c r="U79">
        <v>85</v>
      </c>
      <c r="V79">
        <v>0</v>
      </c>
      <c r="W79">
        <v>-1</v>
      </c>
      <c r="X79">
        <v>127</v>
      </c>
      <c r="Y79">
        <v>8</v>
      </c>
      <c r="Z79">
        <v>207</v>
      </c>
      <c r="AA79">
        <v>8</v>
      </c>
      <c r="AB79">
        <v>18</v>
      </c>
    </row>
    <row r="80" spans="1:28" x14ac:dyDescent="0.35">
      <c r="A80" t="b">
        <v>1</v>
      </c>
      <c r="B80" t="b">
        <v>1</v>
      </c>
      <c r="C80">
        <v>9</v>
      </c>
      <c r="D80" t="s">
        <v>130</v>
      </c>
      <c r="E80" t="b">
        <v>1</v>
      </c>
      <c r="F80">
        <v>239</v>
      </c>
      <c r="G80" t="s">
        <v>270</v>
      </c>
      <c r="H80" t="s">
        <v>271</v>
      </c>
      <c r="I80">
        <v>142</v>
      </c>
      <c r="J80">
        <v>7</v>
      </c>
      <c r="K80">
        <v>149</v>
      </c>
      <c r="L80">
        <v>0.68599033816425126</v>
      </c>
      <c r="M80" t="s">
        <v>155</v>
      </c>
      <c r="N80" t="s">
        <v>164</v>
      </c>
      <c r="O80">
        <v>9</v>
      </c>
      <c r="P80" t="s">
        <v>157</v>
      </c>
      <c r="Q80">
        <v>1272971221</v>
      </c>
      <c r="R80" t="b">
        <v>1</v>
      </c>
      <c r="S80">
        <v>35</v>
      </c>
      <c r="T80" t="b">
        <v>0</v>
      </c>
      <c r="U80">
        <v>85</v>
      </c>
      <c r="V80">
        <v>0</v>
      </c>
      <c r="W80">
        <v>-1</v>
      </c>
      <c r="X80">
        <v>131</v>
      </c>
      <c r="Y80">
        <v>8</v>
      </c>
      <c r="Z80">
        <v>207</v>
      </c>
      <c r="AA80">
        <v>8</v>
      </c>
      <c r="AB80">
        <v>22</v>
      </c>
    </row>
    <row r="81" spans="1:28" x14ac:dyDescent="0.35">
      <c r="A81" t="b">
        <v>1</v>
      </c>
      <c r="B81" t="b">
        <v>1</v>
      </c>
      <c r="C81">
        <v>9</v>
      </c>
      <c r="D81" t="s">
        <v>130</v>
      </c>
      <c r="E81" t="b">
        <v>1</v>
      </c>
      <c r="F81">
        <v>52</v>
      </c>
      <c r="G81" t="s">
        <v>276</v>
      </c>
      <c r="H81" t="s">
        <v>185</v>
      </c>
      <c r="I81">
        <v>141</v>
      </c>
      <c r="J81">
        <v>7</v>
      </c>
      <c r="K81">
        <v>148</v>
      </c>
      <c r="L81">
        <v>0.6811594202898551</v>
      </c>
      <c r="M81" t="s">
        <v>155</v>
      </c>
      <c r="N81" t="s">
        <v>156</v>
      </c>
      <c r="O81">
        <v>9</v>
      </c>
      <c r="P81" t="s">
        <v>157</v>
      </c>
      <c r="Q81">
        <v>190353456</v>
      </c>
      <c r="R81" t="b">
        <v>1</v>
      </c>
      <c r="S81">
        <v>189</v>
      </c>
      <c r="T81" t="b">
        <v>0</v>
      </c>
      <c r="U81">
        <v>98</v>
      </c>
      <c r="V81">
        <v>0</v>
      </c>
      <c r="W81">
        <v>-1</v>
      </c>
      <c r="X81">
        <v>130</v>
      </c>
      <c r="Y81">
        <v>9</v>
      </c>
      <c r="Z81">
        <v>207</v>
      </c>
      <c r="AA81">
        <v>8</v>
      </c>
      <c r="AB81">
        <v>18</v>
      </c>
    </row>
    <row r="82" spans="1:28" x14ac:dyDescent="0.35">
      <c r="A82" t="b">
        <v>1</v>
      </c>
      <c r="B82" t="b">
        <v>1</v>
      </c>
      <c r="C82">
        <v>9</v>
      </c>
      <c r="D82" t="s">
        <v>130</v>
      </c>
      <c r="E82" t="b">
        <v>1</v>
      </c>
      <c r="F82">
        <v>192</v>
      </c>
      <c r="G82" t="s">
        <v>279</v>
      </c>
      <c r="H82" t="s">
        <v>280</v>
      </c>
      <c r="I82">
        <v>140</v>
      </c>
      <c r="J82">
        <v>8</v>
      </c>
      <c r="K82">
        <v>148</v>
      </c>
      <c r="L82">
        <v>0.67632850241545894</v>
      </c>
      <c r="M82" t="s">
        <v>163</v>
      </c>
      <c r="N82" t="s">
        <v>164</v>
      </c>
      <c r="O82">
        <v>9</v>
      </c>
      <c r="P82" t="s">
        <v>170</v>
      </c>
      <c r="Q82">
        <v>816673966</v>
      </c>
      <c r="R82" t="b">
        <v>1</v>
      </c>
      <c r="S82">
        <v>48</v>
      </c>
      <c r="T82" t="b">
        <v>0</v>
      </c>
      <c r="U82">
        <v>98</v>
      </c>
      <c r="V82">
        <v>0</v>
      </c>
      <c r="W82">
        <v>-1</v>
      </c>
      <c r="X82">
        <v>147</v>
      </c>
      <c r="Y82">
        <v>9</v>
      </c>
      <c r="Z82">
        <v>207</v>
      </c>
      <c r="AA82">
        <v>8</v>
      </c>
      <c r="AB82">
        <v>18</v>
      </c>
    </row>
    <row r="83" spans="1:28" x14ac:dyDescent="0.35">
      <c r="A83" t="b">
        <v>1</v>
      </c>
      <c r="B83" t="b">
        <v>1</v>
      </c>
      <c r="C83">
        <v>9</v>
      </c>
      <c r="D83" t="s">
        <v>130</v>
      </c>
      <c r="E83" t="b">
        <v>1</v>
      </c>
      <c r="F83">
        <v>156</v>
      </c>
      <c r="G83" t="s">
        <v>281</v>
      </c>
      <c r="H83" t="s">
        <v>260</v>
      </c>
      <c r="I83">
        <v>138</v>
      </c>
      <c r="J83">
        <v>8</v>
      </c>
      <c r="K83">
        <v>146</v>
      </c>
      <c r="L83">
        <v>0.66666666666666663</v>
      </c>
      <c r="M83" t="s">
        <v>163</v>
      </c>
      <c r="N83" t="s">
        <v>156</v>
      </c>
      <c r="O83">
        <v>9</v>
      </c>
      <c r="P83" t="s">
        <v>157</v>
      </c>
      <c r="Q83">
        <v>229528842</v>
      </c>
      <c r="R83" t="b">
        <v>1</v>
      </c>
      <c r="S83">
        <v>149</v>
      </c>
      <c r="T83" t="b">
        <v>1</v>
      </c>
      <c r="U83">
        <v>140</v>
      </c>
      <c r="V83">
        <v>0</v>
      </c>
      <c r="W83">
        <v>-1</v>
      </c>
      <c r="X83">
        <v>122</v>
      </c>
      <c r="Y83">
        <v>7</v>
      </c>
      <c r="Z83">
        <v>207</v>
      </c>
      <c r="AA83">
        <v>8</v>
      </c>
      <c r="AB83">
        <v>18</v>
      </c>
    </row>
    <row r="84" spans="1:28" x14ac:dyDescent="0.35">
      <c r="A84" t="b">
        <v>1</v>
      </c>
      <c r="B84" t="b">
        <v>1</v>
      </c>
      <c r="C84">
        <v>9</v>
      </c>
      <c r="D84" t="s">
        <v>130</v>
      </c>
      <c r="E84" t="b">
        <v>1</v>
      </c>
      <c r="F84">
        <v>48</v>
      </c>
      <c r="G84" t="s">
        <v>261</v>
      </c>
      <c r="H84" t="s">
        <v>262</v>
      </c>
      <c r="I84">
        <v>137</v>
      </c>
      <c r="J84">
        <v>8</v>
      </c>
      <c r="K84">
        <v>145</v>
      </c>
      <c r="L84">
        <v>0.66183574879227058</v>
      </c>
      <c r="M84" t="s">
        <v>155</v>
      </c>
      <c r="N84" t="s">
        <v>164</v>
      </c>
      <c r="O84">
        <v>9</v>
      </c>
      <c r="P84" t="s">
        <v>160</v>
      </c>
      <c r="Q84">
        <v>860004591</v>
      </c>
      <c r="R84" t="b">
        <v>1</v>
      </c>
      <c r="S84">
        <v>135</v>
      </c>
      <c r="T84" t="b">
        <v>0</v>
      </c>
      <c r="U84">
        <v>114</v>
      </c>
      <c r="V84">
        <v>0</v>
      </c>
      <c r="W84">
        <v>-1</v>
      </c>
      <c r="X84">
        <v>134</v>
      </c>
      <c r="Y84">
        <v>7</v>
      </c>
      <c r="Z84">
        <v>207</v>
      </c>
      <c r="AA84">
        <v>8</v>
      </c>
      <c r="AB84">
        <v>26</v>
      </c>
    </row>
    <row r="85" spans="1:28" x14ac:dyDescent="0.35">
      <c r="A85" t="b">
        <v>1</v>
      </c>
      <c r="B85" t="b">
        <v>1</v>
      </c>
      <c r="C85">
        <v>9</v>
      </c>
      <c r="D85" t="s">
        <v>130</v>
      </c>
      <c r="E85" t="b">
        <v>1</v>
      </c>
      <c r="F85">
        <v>103</v>
      </c>
      <c r="G85" t="s">
        <v>184</v>
      </c>
      <c r="H85" t="s">
        <v>286</v>
      </c>
      <c r="I85">
        <v>137</v>
      </c>
      <c r="J85">
        <v>8</v>
      </c>
      <c r="K85">
        <v>145</v>
      </c>
      <c r="L85">
        <v>0.66183574879227058</v>
      </c>
      <c r="M85" t="s">
        <v>163</v>
      </c>
      <c r="N85" t="s">
        <v>164</v>
      </c>
      <c r="O85">
        <v>9</v>
      </c>
      <c r="P85" t="s">
        <v>157</v>
      </c>
      <c r="Q85">
        <v>624392740</v>
      </c>
      <c r="R85" t="b">
        <v>1</v>
      </c>
      <c r="S85">
        <v>163</v>
      </c>
      <c r="T85" t="b">
        <v>1</v>
      </c>
      <c r="U85">
        <v>146</v>
      </c>
      <c r="V85">
        <v>0</v>
      </c>
      <c r="W85">
        <v>-1</v>
      </c>
      <c r="X85">
        <v>133</v>
      </c>
      <c r="Y85">
        <v>7</v>
      </c>
      <c r="Z85">
        <v>207</v>
      </c>
      <c r="AA85">
        <v>8</v>
      </c>
      <c r="AB85">
        <v>29</v>
      </c>
    </row>
    <row r="86" spans="1:28" x14ac:dyDescent="0.35">
      <c r="A86" t="b">
        <v>1</v>
      </c>
      <c r="B86" t="b">
        <v>1</v>
      </c>
      <c r="C86">
        <v>9</v>
      </c>
      <c r="D86" t="s">
        <v>130</v>
      </c>
      <c r="E86" t="b">
        <v>1</v>
      </c>
      <c r="F86">
        <v>34</v>
      </c>
      <c r="G86" t="s">
        <v>282</v>
      </c>
      <c r="H86" t="s">
        <v>283</v>
      </c>
      <c r="I86">
        <v>138</v>
      </c>
      <c r="J86">
        <v>6</v>
      </c>
      <c r="K86">
        <v>144</v>
      </c>
      <c r="L86">
        <v>0.66666666666666663</v>
      </c>
      <c r="M86" t="s">
        <v>163</v>
      </c>
      <c r="N86" t="s">
        <v>164</v>
      </c>
      <c r="O86">
        <v>9</v>
      </c>
      <c r="P86" t="s">
        <v>160</v>
      </c>
      <c r="Q86">
        <v>1640468213</v>
      </c>
      <c r="R86" t="b">
        <v>1</v>
      </c>
      <c r="S86">
        <v>149</v>
      </c>
      <c r="T86" t="b">
        <v>0</v>
      </c>
      <c r="U86">
        <v>118</v>
      </c>
      <c r="V86">
        <v>0</v>
      </c>
      <c r="W86">
        <v>-1</v>
      </c>
      <c r="X86">
        <v>115</v>
      </c>
      <c r="Y86">
        <v>7</v>
      </c>
      <c r="Z86">
        <v>207</v>
      </c>
      <c r="AA86">
        <v>8</v>
      </c>
      <c r="AB86">
        <v>24</v>
      </c>
    </row>
    <row r="87" spans="1:28" x14ac:dyDescent="0.35">
      <c r="A87" t="b">
        <v>1</v>
      </c>
      <c r="B87" t="b">
        <v>1</v>
      </c>
      <c r="C87">
        <v>9</v>
      </c>
      <c r="D87" t="s">
        <v>130</v>
      </c>
      <c r="E87" t="b">
        <v>1</v>
      </c>
      <c r="F87">
        <v>165</v>
      </c>
      <c r="G87" t="s">
        <v>266</v>
      </c>
      <c r="H87" t="s">
        <v>267</v>
      </c>
      <c r="I87">
        <v>142</v>
      </c>
      <c r="J87">
        <v>2</v>
      </c>
      <c r="K87">
        <v>144</v>
      </c>
      <c r="L87">
        <v>0.68599033816425126</v>
      </c>
      <c r="M87" t="s">
        <v>155</v>
      </c>
      <c r="N87" t="s">
        <v>164</v>
      </c>
      <c r="O87">
        <v>9</v>
      </c>
      <c r="P87" t="s">
        <v>157</v>
      </c>
      <c r="Q87">
        <v>63961</v>
      </c>
      <c r="R87" t="b">
        <v>1</v>
      </c>
      <c r="S87">
        <v>187</v>
      </c>
      <c r="T87" t="b">
        <v>0</v>
      </c>
      <c r="U87">
        <v>118</v>
      </c>
      <c r="V87">
        <v>0</v>
      </c>
      <c r="W87">
        <v>-1</v>
      </c>
      <c r="X87">
        <v>146</v>
      </c>
      <c r="Y87">
        <v>8</v>
      </c>
      <c r="Z87">
        <v>207</v>
      </c>
      <c r="AA87">
        <v>8</v>
      </c>
      <c r="AB87">
        <v>18</v>
      </c>
    </row>
    <row r="88" spans="1:28" x14ac:dyDescent="0.35">
      <c r="A88" t="b">
        <v>1</v>
      </c>
      <c r="B88" t="b">
        <v>1</v>
      </c>
      <c r="C88">
        <v>9</v>
      </c>
      <c r="D88" t="s">
        <v>130</v>
      </c>
      <c r="E88" t="b">
        <v>1</v>
      </c>
      <c r="F88">
        <v>182</v>
      </c>
      <c r="G88" t="s">
        <v>277</v>
      </c>
      <c r="H88" t="s">
        <v>278</v>
      </c>
      <c r="I88">
        <v>136</v>
      </c>
      <c r="J88">
        <v>0</v>
      </c>
      <c r="K88">
        <v>136</v>
      </c>
      <c r="L88">
        <v>0.65700483091787443</v>
      </c>
      <c r="M88" t="s">
        <v>155</v>
      </c>
      <c r="N88" t="s">
        <v>164</v>
      </c>
      <c r="O88">
        <v>9</v>
      </c>
      <c r="P88" t="s">
        <v>157</v>
      </c>
      <c r="Q88">
        <v>1686714787</v>
      </c>
      <c r="R88" t="b">
        <v>0</v>
      </c>
      <c r="S88">
        <v>0</v>
      </c>
      <c r="T88" t="b">
        <v>0</v>
      </c>
      <c r="U88">
        <v>151</v>
      </c>
      <c r="V88">
        <v>0</v>
      </c>
      <c r="W88">
        <v>-1</v>
      </c>
      <c r="X88">
        <v>139</v>
      </c>
      <c r="Y88">
        <v>9</v>
      </c>
      <c r="Z88">
        <v>207</v>
      </c>
      <c r="AA88">
        <v>9</v>
      </c>
      <c r="AB88">
        <v>42</v>
      </c>
    </row>
    <row r="89" spans="1:28" x14ac:dyDescent="0.35">
      <c r="A89" t="b">
        <v>1</v>
      </c>
      <c r="B89" t="b">
        <v>1</v>
      </c>
      <c r="C89">
        <v>9</v>
      </c>
      <c r="D89" t="s">
        <v>130</v>
      </c>
      <c r="E89" t="b">
        <v>1</v>
      </c>
      <c r="F89">
        <v>123</v>
      </c>
      <c r="G89" t="s">
        <v>289</v>
      </c>
      <c r="H89" t="s">
        <v>290</v>
      </c>
      <c r="I89">
        <v>122</v>
      </c>
      <c r="J89">
        <v>8</v>
      </c>
      <c r="K89">
        <v>130</v>
      </c>
      <c r="L89">
        <v>0.61616161616161613</v>
      </c>
      <c r="M89" t="s">
        <v>155</v>
      </c>
      <c r="N89" t="s">
        <v>164</v>
      </c>
      <c r="O89">
        <v>9</v>
      </c>
      <c r="P89" t="s">
        <v>157</v>
      </c>
      <c r="Q89">
        <v>1329663435</v>
      </c>
      <c r="R89" t="b">
        <v>1</v>
      </c>
      <c r="S89">
        <v>188</v>
      </c>
      <c r="T89" t="b">
        <v>0</v>
      </c>
      <c r="U89">
        <v>157</v>
      </c>
      <c r="V89">
        <v>0</v>
      </c>
      <c r="W89">
        <v>0</v>
      </c>
      <c r="X89">
        <v>126</v>
      </c>
      <c r="Y89">
        <v>9</v>
      </c>
      <c r="Z89">
        <v>198</v>
      </c>
      <c r="AA89">
        <v>8</v>
      </c>
      <c r="AB89">
        <v>28</v>
      </c>
    </row>
    <row r="90" spans="1:28" x14ac:dyDescent="0.35">
      <c r="A90" t="b">
        <v>1</v>
      </c>
      <c r="B90" t="b">
        <v>1</v>
      </c>
      <c r="C90">
        <v>23</v>
      </c>
      <c r="D90" t="s">
        <v>131</v>
      </c>
      <c r="E90" t="b">
        <v>1</v>
      </c>
      <c r="F90">
        <v>39</v>
      </c>
      <c r="G90" t="s">
        <v>274</v>
      </c>
      <c r="H90" t="s">
        <v>269</v>
      </c>
      <c r="I90">
        <v>151</v>
      </c>
      <c r="J90">
        <v>9</v>
      </c>
      <c r="K90">
        <v>160</v>
      </c>
      <c r="L90">
        <v>0.72946859903381644</v>
      </c>
      <c r="M90" t="s">
        <v>155</v>
      </c>
      <c r="N90" t="s">
        <v>156</v>
      </c>
      <c r="O90">
        <v>9</v>
      </c>
      <c r="P90" t="s">
        <v>157</v>
      </c>
      <c r="Q90">
        <v>1353090823</v>
      </c>
      <c r="R90" t="b">
        <v>1</v>
      </c>
      <c r="S90">
        <v>153</v>
      </c>
      <c r="T90" t="b">
        <v>0</v>
      </c>
      <c r="U90">
        <v>13</v>
      </c>
      <c r="V90">
        <v>0</v>
      </c>
      <c r="W90">
        <v>-1</v>
      </c>
      <c r="X90">
        <v>138</v>
      </c>
      <c r="Y90">
        <v>9</v>
      </c>
      <c r="Z90">
        <v>207</v>
      </c>
      <c r="AA90">
        <v>8</v>
      </c>
      <c r="AB90">
        <v>33</v>
      </c>
    </row>
    <row r="91" spans="1:28" x14ac:dyDescent="0.35">
      <c r="A91" t="b">
        <v>1</v>
      </c>
      <c r="B91" t="b">
        <v>1</v>
      </c>
      <c r="C91">
        <v>23</v>
      </c>
      <c r="D91" t="s">
        <v>131</v>
      </c>
      <c r="E91" t="b">
        <v>1</v>
      </c>
      <c r="F91">
        <v>152</v>
      </c>
      <c r="G91" t="s">
        <v>153</v>
      </c>
      <c r="H91" t="s">
        <v>219</v>
      </c>
      <c r="I91">
        <v>148</v>
      </c>
      <c r="J91">
        <v>9</v>
      </c>
      <c r="K91">
        <v>157</v>
      </c>
      <c r="L91">
        <v>0.71497584541062797</v>
      </c>
      <c r="M91" t="s">
        <v>155</v>
      </c>
      <c r="N91" t="s">
        <v>156</v>
      </c>
      <c r="O91">
        <v>7</v>
      </c>
      <c r="P91" t="s">
        <v>157</v>
      </c>
      <c r="Q91">
        <v>1503361455</v>
      </c>
      <c r="R91" t="b">
        <v>1</v>
      </c>
      <c r="S91">
        <v>160</v>
      </c>
      <c r="T91" t="b">
        <v>0</v>
      </c>
      <c r="U91">
        <v>29</v>
      </c>
      <c r="V91">
        <v>0</v>
      </c>
      <c r="W91">
        <v>-1</v>
      </c>
      <c r="X91">
        <v>129</v>
      </c>
      <c r="Y91">
        <v>8</v>
      </c>
      <c r="Z91">
        <v>207</v>
      </c>
      <c r="AA91">
        <v>8</v>
      </c>
      <c r="AB91">
        <v>18</v>
      </c>
    </row>
    <row r="92" spans="1:28" x14ac:dyDescent="0.35">
      <c r="A92" t="b">
        <v>1</v>
      </c>
      <c r="B92" t="b">
        <v>1</v>
      </c>
      <c r="C92">
        <v>23</v>
      </c>
      <c r="D92" t="s">
        <v>131</v>
      </c>
      <c r="E92" t="b">
        <v>1</v>
      </c>
      <c r="F92">
        <v>27</v>
      </c>
      <c r="G92" t="s">
        <v>158</v>
      </c>
      <c r="H92" t="s">
        <v>212</v>
      </c>
      <c r="I92">
        <v>147</v>
      </c>
      <c r="J92">
        <v>7</v>
      </c>
      <c r="K92">
        <v>154</v>
      </c>
      <c r="L92">
        <v>0.71014492753623193</v>
      </c>
      <c r="M92" t="s">
        <v>155</v>
      </c>
      <c r="N92" t="s">
        <v>156</v>
      </c>
      <c r="O92">
        <v>12</v>
      </c>
      <c r="P92" t="s">
        <v>157</v>
      </c>
      <c r="Q92">
        <v>1770926264</v>
      </c>
      <c r="R92" t="b">
        <v>1</v>
      </c>
      <c r="S92">
        <v>158</v>
      </c>
      <c r="T92" t="b">
        <v>0</v>
      </c>
      <c r="U92">
        <v>42</v>
      </c>
      <c r="V92">
        <v>0</v>
      </c>
      <c r="W92">
        <v>-1</v>
      </c>
      <c r="X92">
        <v>149</v>
      </c>
      <c r="Y92">
        <v>7</v>
      </c>
      <c r="Z92">
        <v>207</v>
      </c>
      <c r="AA92">
        <v>7</v>
      </c>
      <c r="AB92">
        <v>16</v>
      </c>
    </row>
    <row r="93" spans="1:28" x14ac:dyDescent="0.35">
      <c r="A93" t="b">
        <v>1</v>
      </c>
      <c r="B93" t="b">
        <v>1</v>
      </c>
      <c r="C93">
        <v>23</v>
      </c>
      <c r="D93" t="s">
        <v>131</v>
      </c>
      <c r="E93" t="b">
        <v>1</v>
      </c>
      <c r="F93">
        <v>96</v>
      </c>
      <c r="G93" t="s">
        <v>222</v>
      </c>
      <c r="H93" t="s">
        <v>183</v>
      </c>
      <c r="I93">
        <v>145</v>
      </c>
      <c r="J93">
        <v>7</v>
      </c>
      <c r="K93">
        <v>152</v>
      </c>
      <c r="L93">
        <v>0.70048309178743962</v>
      </c>
      <c r="M93" t="s">
        <v>163</v>
      </c>
      <c r="N93" t="s">
        <v>156</v>
      </c>
      <c r="O93">
        <v>7</v>
      </c>
      <c r="P93" t="s">
        <v>157</v>
      </c>
      <c r="Q93">
        <v>2089937590</v>
      </c>
      <c r="R93" t="b">
        <v>1</v>
      </c>
      <c r="S93">
        <v>181</v>
      </c>
      <c r="T93" t="b">
        <v>0</v>
      </c>
      <c r="U93">
        <v>59</v>
      </c>
      <c r="V93">
        <v>0</v>
      </c>
      <c r="W93">
        <v>-1</v>
      </c>
      <c r="X93">
        <v>129</v>
      </c>
      <c r="Y93">
        <v>8</v>
      </c>
      <c r="Z93">
        <v>207</v>
      </c>
      <c r="AA93">
        <v>8</v>
      </c>
      <c r="AB93">
        <v>18</v>
      </c>
    </row>
    <row r="94" spans="1:28" x14ac:dyDescent="0.35">
      <c r="A94" t="b">
        <v>1</v>
      </c>
      <c r="B94" t="b">
        <v>1</v>
      </c>
      <c r="C94">
        <v>23</v>
      </c>
      <c r="D94" t="s">
        <v>131</v>
      </c>
      <c r="E94" t="b">
        <v>1</v>
      </c>
      <c r="F94">
        <v>110</v>
      </c>
      <c r="G94" t="s">
        <v>291</v>
      </c>
      <c r="H94" t="s">
        <v>292</v>
      </c>
      <c r="I94">
        <v>144</v>
      </c>
      <c r="J94">
        <v>8</v>
      </c>
      <c r="K94">
        <v>152</v>
      </c>
      <c r="L94">
        <v>0.69565217391304346</v>
      </c>
      <c r="M94" t="s">
        <v>155</v>
      </c>
      <c r="N94" t="s">
        <v>156</v>
      </c>
      <c r="O94">
        <v>13</v>
      </c>
      <c r="P94" t="s">
        <v>157</v>
      </c>
      <c r="Q94">
        <v>575584652</v>
      </c>
      <c r="R94" t="b">
        <v>1</v>
      </c>
      <c r="S94">
        <v>176</v>
      </c>
      <c r="T94" t="b">
        <v>0</v>
      </c>
      <c r="U94">
        <v>52</v>
      </c>
      <c r="V94">
        <v>0</v>
      </c>
      <c r="W94">
        <v>-1</v>
      </c>
      <c r="X94">
        <v>142</v>
      </c>
      <c r="Y94">
        <v>8</v>
      </c>
      <c r="Z94">
        <v>207</v>
      </c>
      <c r="AA94">
        <v>7</v>
      </c>
      <c r="AB94">
        <v>23</v>
      </c>
    </row>
    <row r="95" spans="1:28" x14ac:dyDescent="0.35">
      <c r="A95" t="b">
        <v>1</v>
      </c>
      <c r="B95" t="b">
        <v>1</v>
      </c>
      <c r="C95">
        <v>23</v>
      </c>
      <c r="D95" t="s">
        <v>131</v>
      </c>
      <c r="E95" t="b">
        <v>1</v>
      </c>
      <c r="F95">
        <v>18</v>
      </c>
      <c r="G95" t="s">
        <v>211</v>
      </c>
      <c r="H95" t="s">
        <v>212</v>
      </c>
      <c r="I95">
        <v>140</v>
      </c>
      <c r="J95">
        <v>9</v>
      </c>
      <c r="K95">
        <v>149</v>
      </c>
      <c r="L95">
        <v>0.67632850241545894</v>
      </c>
      <c r="M95" t="s">
        <v>155</v>
      </c>
      <c r="N95" t="s">
        <v>156</v>
      </c>
      <c r="O95">
        <v>14</v>
      </c>
      <c r="P95" t="s">
        <v>157</v>
      </c>
      <c r="Q95">
        <v>1908716789</v>
      </c>
      <c r="R95" t="b">
        <v>1</v>
      </c>
      <c r="S95">
        <v>156</v>
      </c>
      <c r="T95" t="b">
        <v>1</v>
      </c>
      <c r="U95">
        <v>136</v>
      </c>
      <c r="V95">
        <v>0</v>
      </c>
      <c r="W95">
        <v>-1</v>
      </c>
      <c r="X95">
        <v>147</v>
      </c>
      <c r="Y95">
        <v>8</v>
      </c>
      <c r="Z95">
        <v>207</v>
      </c>
      <c r="AA95">
        <v>9</v>
      </c>
      <c r="AB95">
        <v>36</v>
      </c>
    </row>
    <row r="96" spans="1:28" x14ac:dyDescent="0.35">
      <c r="A96" t="b">
        <v>1</v>
      </c>
      <c r="B96" t="b">
        <v>1</v>
      </c>
      <c r="C96">
        <v>23</v>
      </c>
      <c r="D96" t="s">
        <v>131</v>
      </c>
      <c r="E96" t="b">
        <v>1</v>
      </c>
      <c r="F96">
        <v>52</v>
      </c>
      <c r="G96" t="s">
        <v>276</v>
      </c>
      <c r="H96" t="s">
        <v>185</v>
      </c>
      <c r="I96">
        <v>141</v>
      </c>
      <c r="J96">
        <v>7</v>
      </c>
      <c r="K96">
        <v>148</v>
      </c>
      <c r="L96">
        <v>0.6811594202898551</v>
      </c>
      <c r="M96" t="s">
        <v>155</v>
      </c>
      <c r="N96" t="s">
        <v>156</v>
      </c>
      <c r="O96">
        <v>9</v>
      </c>
      <c r="P96" t="s">
        <v>157</v>
      </c>
      <c r="Q96">
        <v>2048324280</v>
      </c>
      <c r="R96" t="b">
        <v>1</v>
      </c>
      <c r="S96">
        <v>189</v>
      </c>
      <c r="T96" t="b">
        <v>0</v>
      </c>
      <c r="U96">
        <v>98</v>
      </c>
      <c r="V96">
        <v>0</v>
      </c>
      <c r="W96">
        <v>-1</v>
      </c>
      <c r="X96">
        <v>130</v>
      </c>
      <c r="Y96">
        <v>9</v>
      </c>
      <c r="Z96">
        <v>207</v>
      </c>
      <c r="AA96">
        <v>8</v>
      </c>
      <c r="AB96">
        <v>18</v>
      </c>
    </row>
    <row r="97" spans="1:28" x14ac:dyDescent="0.35">
      <c r="A97" t="b">
        <v>1</v>
      </c>
      <c r="B97" t="b">
        <v>1</v>
      </c>
      <c r="C97">
        <v>23</v>
      </c>
      <c r="D97" t="s">
        <v>131</v>
      </c>
      <c r="E97" t="b">
        <v>1</v>
      </c>
      <c r="F97">
        <v>185</v>
      </c>
      <c r="G97" t="s">
        <v>182</v>
      </c>
      <c r="H97" t="s">
        <v>183</v>
      </c>
      <c r="I97">
        <v>139</v>
      </c>
      <c r="J97">
        <v>8</v>
      </c>
      <c r="K97">
        <v>147</v>
      </c>
      <c r="L97">
        <v>0.67149758454106279</v>
      </c>
      <c r="M97" t="s">
        <v>155</v>
      </c>
      <c r="N97" t="s">
        <v>156</v>
      </c>
      <c r="O97">
        <v>10</v>
      </c>
      <c r="P97" t="s">
        <v>157</v>
      </c>
      <c r="Q97">
        <v>2085201565</v>
      </c>
      <c r="R97" t="b">
        <v>1</v>
      </c>
      <c r="S97">
        <v>171</v>
      </c>
      <c r="T97" t="b">
        <v>0</v>
      </c>
      <c r="U97">
        <v>98</v>
      </c>
      <c r="V97">
        <v>0</v>
      </c>
      <c r="W97">
        <v>-1</v>
      </c>
      <c r="X97">
        <v>126</v>
      </c>
      <c r="Y97">
        <v>8</v>
      </c>
      <c r="Z97">
        <v>207</v>
      </c>
      <c r="AA97">
        <v>7</v>
      </c>
      <c r="AB97">
        <v>16</v>
      </c>
    </row>
    <row r="98" spans="1:28" x14ac:dyDescent="0.35">
      <c r="A98" t="b">
        <v>1</v>
      </c>
      <c r="B98" t="b">
        <v>1</v>
      </c>
      <c r="C98">
        <v>1</v>
      </c>
      <c r="D98" t="s">
        <v>133</v>
      </c>
      <c r="E98" t="b">
        <v>1</v>
      </c>
      <c r="F98">
        <v>136</v>
      </c>
      <c r="G98" t="s">
        <v>293</v>
      </c>
      <c r="H98" t="s">
        <v>200</v>
      </c>
      <c r="I98">
        <v>151</v>
      </c>
      <c r="J98">
        <v>7</v>
      </c>
      <c r="K98">
        <v>158</v>
      </c>
      <c r="L98">
        <v>0.72946859903381644</v>
      </c>
      <c r="M98" t="s">
        <v>155</v>
      </c>
      <c r="N98" t="s">
        <v>164</v>
      </c>
      <c r="O98">
        <v>1</v>
      </c>
      <c r="P98" t="s">
        <v>170</v>
      </c>
      <c r="Q98">
        <v>172957707</v>
      </c>
      <c r="R98" t="b">
        <v>0</v>
      </c>
      <c r="S98">
        <v>0</v>
      </c>
      <c r="T98" t="b">
        <v>0</v>
      </c>
      <c r="U98">
        <v>19</v>
      </c>
      <c r="V98">
        <v>0</v>
      </c>
      <c r="W98">
        <v>-1</v>
      </c>
      <c r="X98">
        <v>130</v>
      </c>
      <c r="Y98">
        <v>8</v>
      </c>
      <c r="Z98">
        <v>207</v>
      </c>
      <c r="AA98">
        <v>8</v>
      </c>
      <c r="AB98">
        <v>28</v>
      </c>
    </row>
    <row r="99" spans="1:28" x14ac:dyDescent="0.35">
      <c r="A99" t="b">
        <v>1</v>
      </c>
      <c r="B99" t="b">
        <v>1</v>
      </c>
      <c r="C99">
        <v>24</v>
      </c>
      <c r="D99" t="s">
        <v>134</v>
      </c>
      <c r="E99" t="b">
        <v>1</v>
      </c>
      <c r="F99">
        <v>146</v>
      </c>
      <c r="G99" t="s">
        <v>238</v>
      </c>
      <c r="H99" t="s">
        <v>239</v>
      </c>
      <c r="I99">
        <v>144</v>
      </c>
      <c r="J99">
        <v>9</v>
      </c>
      <c r="K99">
        <v>153</v>
      </c>
      <c r="L99">
        <v>0.69565217391304346</v>
      </c>
      <c r="M99" t="s">
        <v>155</v>
      </c>
      <c r="N99" t="s">
        <v>156</v>
      </c>
      <c r="O99">
        <v>8</v>
      </c>
      <c r="P99" t="s">
        <v>160</v>
      </c>
      <c r="Q99">
        <v>1702364667</v>
      </c>
      <c r="R99" t="b">
        <v>1</v>
      </c>
      <c r="S99">
        <v>160</v>
      </c>
      <c r="T99" t="b">
        <v>0</v>
      </c>
      <c r="U99">
        <v>59</v>
      </c>
      <c r="V99">
        <v>0</v>
      </c>
      <c r="W99">
        <v>-1</v>
      </c>
      <c r="X99">
        <v>133</v>
      </c>
      <c r="Y99">
        <v>9</v>
      </c>
      <c r="Z99">
        <v>207</v>
      </c>
      <c r="AA99">
        <v>9</v>
      </c>
      <c r="AB99">
        <v>34</v>
      </c>
    </row>
    <row r="100" spans="1:28" x14ac:dyDescent="0.35">
      <c r="A100" t="b">
        <v>1</v>
      </c>
      <c r="B100" t="b">
        <v>1</v>
      </c>
      <c r="C100">
        <v>24</v>
      </c>
      <c r="D100" t="s">
        <v>134</v>
      </c>
      <c r="E100" t="b">
        <v>1</v>
      </c>
      <c r="F100">
        <v>189</v>
      </c>
      <c r="G100" t="s">
        <v>294</v>
      </c>
      <c r="H100" t="s">
        <v>239</v>
      </c>
      <c r="I100">
        <v>137</v>
      </c>
      <c r="J100">
        <v>0</v>
      </c>
      <c r="K100">
        <v>137</v>
      </c>
      <c r="L100">
        <v>0.66183574879227058</v>
      </c>
      <c r="M100" t="s">
        <v>155</v>
      </c>
      <c r="N100" t="s">
        <v>156</v>
      </c>
      <c r="O100">
        <v>8</v>
      </c>
      <c r="P100" t="s">
        <v>160</v>
      </c>
      <c r="Q100">
        <v>1982386416</v>
      </c>
      <c r="R100" t="b">
        <v>0</v>
      </c>
      <c r="S100">
        <v>0</v>
      </c>
      <c r="T100" t="b">
        <v>0</v>
      </c>
      <c r="U100">
        <v>146</v>
      </c>
      <c r="V100">
        <v>0</v>
      </c>
      <c r="W100">
        <v>-1</v>
      </c>
      <c r="X100">
        <v>139</v>
      </c>
      <c r="Y100">
        <v>8</v>
      </c>
      <c r="Z100">
        <v>207</v>
      </c>
      <c r="AA100">
        <v>8</v>
      </c>
      <c r="AB100">
        <v>28</v>
      </c>
    </row>
    <row r="101" spans="1:28" x14ac:dyDescent="0.35">
      <c r="A101" t="b">
        <v>1</v>
      </c>
      <c r="B101" t="b">
        <v>1</v>
      </c>
      <c r="C101">
        <v>24</v>
      </c>
      <c r="D101" t="s">
        <v>134</v>
      </c>
      <c r="E101" t="b">
        <v>1</v>
      </c>
      <c r="F101">
        <v>301</v>
      </c>
      <c r="G101" t="s">
        <v>295</v>
      </c>
      <c r="H101" t="s">
        <v>296</v>
      </c>
      <c r="I101">
        <v>120</v>
      </c>
      <c r="J101">
        <v>6</v>
      </c>
      <c r="K101">
        <v>126</v>
      </c>
      <c r="L101">
        <v>0.57971014492753625</v>
      </c>
      <c r="M101" t="s">
        <v>163</v>
      </c>
      <c r="N101" t="s">
        <v>156</v>
      </c>
      <c r="O101">
        <v>9</v>
      </c>
      <c r="P101" t="s">
        <v>157</v>
      </c>
      <c r="Q101">
        <v>489153687</v>
      </c>
      <c r="R101" t="b">
        <v>1</v>
      </c>
      <c r="S101">
        <v>150</v>
      </c>
      <c r="T101" t="b">
        <v>0</v>
      </c>
      <c r="U101">
        <v>162</v>
      </c>
      <c r="V101">
        <v>0</v>
      </c>
      <c r="W101">
        <v>-1</v>
      </c>
      <c r="X101">
        <v>130</v>
      </c>
      <c r="Y101">
        <v>8</v>
      </c>
      <c r="Z101">
        <v>207</v>
      </c>
      <c r="AA101">
        <v>7</v>
      </c>
      <c r="AB101">
        <v>26</v>
      </c>
    </row>
    <row r="102" spans="1:28" x14ac:dyDescent="0.35">
      <c r="A102" t="b">
        <v>1</v>
      </c>
      <c r="B102" t="b">
        <v>1</v>
      </c>
      <c r="C102">
        <v>24</v>
      </c>
      <c r="D102" t="s">
        <v>134</v>
      </c>
      <c r="E102" t="b">
        <v>1</v>
      </c>
      <c r="F102">
        <v>188</v>
      </c>
      <c r="G102" t="s">
        <v>297</v>
      </c>
      <c r="H102" t="s">
        <v>239</v>
      </c>
      <c r="I102">
        <v>113</v>
      </c>
      <c r="J102">
        <v>6</v>
      </c>
      <c r="K102">
        <v>119</v>
      </c>
      <c r="L102">
        <v>0.54589371980676327</v>
      </c>
      <c r="M102" t="s">
        <v>155</v>
      </c>
      <c r="N102" t="s">
        <v>156</v>
      </c>
      <c r="O102">
        <v>8</v>
      </c>
      <c r="P102" t="s">
        <v>160</v>
      </c>
      <c r="Q102">
        <v>46540835</v>
      </c>
      <c r="R102" t="b">
        <v>1</v>
      </c>
      <c r="S102">
        <v>178</v>
      </c>
      <c r="T102" t="b">
        <v>1</v>
      </c>
      <c r="U102">
        <v>167</v>
      </c>
      <c r="V102">
        <v>0</v>
      </c>
      <c r="W102">
        <v>-1</v>
      </c>
      <c r="X102">
        <v>121</v>
      </c>
      <c r="Y102">
        <v>7</v>
      </c>
      <c r="Z102">
        <v>207</v>
      </c>
      <c r="AA102">
        <v>6</v>
      </c>
      <c r="AB102">
        <v>18</v>
      </c>
    </row>
    <row r="103" spans="1:28" x14ac:dyDescent="0.35">
      <c r="A103" t="b">
        <v>1</v>
      </c>
      <c r="B103" t="b">
        <v>1</v>
      </c>
      <c r="C103">
        <v>19</v>
      </c>
      <c r="D103" t="s">
        <v>135</v>
      </c>
      <c r="E103" t="b">
        <v>1</v>
      </c>
      <c r="F103">
        <v>115</v>
      </c>
      <c r="G103" t="s">
        <v>298</v>
      </c>
      <c r="H103" t="s">
        <v>299</v>
      </c>
      <c r="I103">
        <v>151</v>
      </c>
      <c r="J103">
        <v>9</v>
      </c>
      <c r="K103">
        <v>160</v>
      </c>
      <c r="L103">
        <v>0.72946859903381644</v>
      </c>
      <c r="M103" t="s">
        <v>163</v>
      </c>
      <c r="N103" t="s">
        <v>156</v>
      </c>
      <c r="O103">
        <v>8</v>
      </c>
      <c r="P103" t="s">
        <v>157</v>
      </c>
      <c r="Q103">
        <v>1316507664</v>
      </c>
      <c r="R103" t="b">
        <v>1</v>
      </c>
      <c r="S103">
        <v>185</v>
      </c>
      <c r="T103" t="b">
        <v>0</v>
      </c>
      <c r="U103">
        <v>11</v>
      </c>
      <c r="V103">
        <v>0</v>
      </c>
      <c r="W103">
        <v>-1</v>
      </c>
      <c r="X103">
        <v>140</v>
      </c>
      <c r="Y103">
        <v>6</v>
      </c>
      <c r="Z103">
        <v>207</v>
      </c>
      <c r="AA103">
        <v>7</v>
      </c>
      <c r="AB103">
        <v>26</v>
      </c>
    </row>
    <row r="104" spans="1:28" x14ac:dyDescent="0.35">
      <c r="A104" t="b">
        <v>1</v>
      </c>
      <c r="B104" t="b">
        <v>1</v>
      </c>
      <c r="C104">
        <v>19</v>
      </c>
      <c r="D104" t="s">
        <v>135</v>
      </c>
      <c r="E104" t="b">
        <v>1</v>
      </c>
      <c r="F104">
        <v>146</v>
      </c>
      <c r="G104" t="s">
        <v>238</v>
      </c>
      <c r="H104" t="s">
        <v>239</v>
      </c>
      <c r="I104">
        <v>144</v>
      </c>
      <c r="J104">
        <v>9</v>
      </c>
      <c r="K104">
        <v>153</v>
      </c>
      <c r="L104">
        <v>0.69565217391304346</v>
      </c>
      <c r="M104" t="s">
        <v>155</v>
      </c>
      <c r="N104" t="s">
        <v>156</v>
      </c>
      <c r="O104">
        <v>8</v>
      </c>
      <c r="P104" t="s">
        <v>160</v>
      </c>
      <c r="Q104">
        <v>960479453</v>
      </c>
      <c r="R104" t="b">
        <v>1</v>
      </c>
      <c r="S104">
        <v>160</v>
      </c>
      <c r="T104" t="b">
        <v>0</v>
      </c>
      <c r="U104">
        <v>59</v>
      </c>
      <c r="V104">
        <v>0</v>
      </c>
      <c r="W104">
        <v>-1</v>
      </c>
      <c r="X104">
        <v>133</v>
      </c>
      <c r="Y104">
        <v>9</v>
      </c>
      <c r="Z104">
        <v>207</v>
      </c>
      <c r="AA104">
        <v>9</v>
      </c>
      <c r="AB104">
        <v>34</v>
      </c>
    </row>
    <row r="105" spans="1:28" x14ac:dyDescent="0.35">
      <c r="A105" t="b">
        <v>1</v>
      </c>
      <c r="B105" t="b">
        <v>1</v>
      </c>
      <c r="C105">
        <v>19</v>
      </c>
      <c r="D105" t="s">
        <v>135</v>
      </c>
      <c r="E105" t="b">
        <v>1</v>
      </c>
      <c r="F105">
        <v>242</v>
      </c>
      <c r="G105" t="s">
        <v>227</v>
      </c>
      <c r="H105" t="s">
        <v>228</v>
      </c>
      <c r="I105">
        <v>141</v>
      </c>
      <c r="J105">
        <v>7</v>
      </c>
      <c r="K105">
        <v>148</v>
      </c>
      <c r="L105">
        <v>0.6811594202898551</v>
      </c>
      <c r="M105" t="s">
        <v>163</v>
      </c>
      <c r="N105" t="s">
        <v>156</v>
      </c>
      <c r="O105">
        <v>7</v>
      </c>
      <c r="P105" t="s">
        <v>160</v>
      </c>
      <c r="Q105">
        <v>1425274809</v>
      </c>
      <c r="R105" t="b">
        <v>1</v>
      </c>
      <c r="S105">
        <v>144</v>
      </c>
      <c r="T105" t="b">
        <v>0</v>
      </c>
      <c r="U105">
        <v>85</v>
      </c>
      <c r="V105">
        <v>0</v>
      </c>
      <c r="W105">
        <v>-1</v>
      </c>
      <c r="X105">
        <v>134</v>
      </c>
      <c r="Y105">
        <v>8</v>
      </c>
      <c r="Z105">
        <v>207</v>
      </c>
      <c r="AA105">
        <v>7</v>
      </c>
      <c r="AB105">
        <v>24</v>
      </c>
    </row>
    <row r="106" spans="1:28" x14ac:dyDescent="0.35">
      <c r="A106" t="b">
        <v>1</v>
      </c>
      <c r="B106" t="b">
        <v>1</v>
      </c>
      <c r="C106">
        <v>19</v>
      </c>
      <c r="D106" t="s">
        <v>135</v>
      </c>
      <c r="E106" t="b">
        <v>1</v>
      </c>
      <c r="F106">
        <v>36</v>
      </c>
      <c r="G106" t="s">
        <v>259</v>
      </c>
      <c r="H106" t="s">
        <v>260</v>
      </c>
      <c r="I106">
        <v>135</v>
      </c>
      <c r="J106">
        <v>6</v>
      </c>
      <c r="K106">
        <v>141</v>
      </c>
      <c r="L106">
        <v>0.65217391304347827</v>
      </c>
      <c r="M106" t="s">
        <v>155</v>
      </c>
      <c r="N106" t="s">
        <v>156</v>
      </c>
      <c r="O106">
        <v>11</v>
      </c>
      <c r="P106" t="s">
        <v>160</v>
      </c>
      <c r="Q106">
        <v>1036352970</v>
      </c>
      <c r="R106" t="b">
        <v>1</v>
      </c>
      <c r="S106">
        <v>145</v>
      </c>
      <c r="T106" t="b">
        <v>1</v>
      </c>
      <c r="U106">
        <v>146</v>
      </c>
      <c r="V106">
        <v>0</v>
      </c>
      <c r="W106">
        <v>-1</v>
      </c>
      <c r="X106">
        <v>129</v>
      </c>
      <c r="Y106">
        <v>8</v>
      </c>
      <c r="Z106">
        <v>207</v>
      </c>
      <c r="AA106">
        <v>6</v>
      </c>
      <c r="AB106">
        <v>8</v>
      </c>
    </row>
    <row r="107" spans="1:28" x14ac:dyDescent="0.35">
      <c r="A107" t="b">
        <v>1</v>
      </c>
      <c r="B107" t="b">
        <v>1</v>
      </c>
      <c r="C107">
        <v>19</v>
      </c>
      <c r="D107" t="s">
        <v>135</v>
      </c>
      <c r="E107" t="b">
        <v>1</v>
      </c>
      <c r="F107">
        <v>246</v>
      </c>
      <c r="G107" t="s">
        <v>231</v>
      </c>
      <c r="H107" t="s">
        <v>232</v>
      </c>
      <c r="I107">
        <v>129</v>
      </c>
      <c r="J107">
        <v>5</v>
      </c>
      <c r="K107">
        <v>134</v>
      </c>
      <c r="L107">
        <v>0.62318840579710144</v>
      </c>
      <c r="M107" t="s">
        <v>163</v>
      </c>
      <c r="N107" t="s">
        <v>156</v>
      </c>
      <c r="O107">
        <v>7</v>
      </c>
      <c r="P107" t="s">
        <v>160</v>
      </c>
      <c r="Q107">
        <v>765821699</v>
      </c>
      <c r="R107" t="b">
        <v>1</v>
      </c>
      <c r="S107">
        <v>128</v>
      </c>
      <c r="T107" t="b">
        <v>0</v>
      </c>
      <c r="U107">
        <v>153</v>
      </c>
      <c r="V107">
        <v>0</v>
      </c>
      <c r="W107">
        <v>-1</v>
      </c>
      <c r="X107">
        <v>127</v>
      </c>
      <c r="Y107">
        <v>9</v>
      </c>
      <c r="Z107">
        <v>207</v>
      </c>
      <c r="AA107">
        <v>9</v>
      </c>
      <c r="AB107">
        <v>34</v>
      </c>
    </row>
    <row r="108" spans="1:28" x14ac:dyDescent="0.35">
      <c r="A108" t="b">
        <v>1</v>
      </c>
      <c r="B108" t="b">
        <v>1</v>
      </c>
      <c r="C108">
        <v>19</v>
      </c>
      <c r="D108" t="s">
        <v>135</v>
      </c>
      <c r="E108" t="b">
        <v>1</v>
      </c>
      <c r="F108">
        <v>247</v>
      </c>
      <c r="G108" t="s">
        <v>186</v>
      </c>
      <c r="H108" t="s">
        <v>187</v>
      </c>
      <c r="I108">
        <v>126</v>
      </c>
      <c r="J108">
        <v>6</v>
      </c>
      <c r="K108">
        <v>132</v>
      </c>
      <c r="L108">
        <v>0.60869565217391308</v>
      </c>
      <c r="M108" t="s">
        <v>163</v>
      </c>
      <c r="N108" t="s">
        <v>156</v>
      </c>
      <c r="O108">
        <v>10</v>
      </c>
      <c r="P108" t="s">
        <v>160</v>
      </c>
      <c r="Q108">
        <v>1203259205</v>
      </c>
      <c r="R108" t="b">
        <v>1</v>
      </c>
      <c r="S108">
        <v>173</v>
      </c>
      <c r="T108" t="b">
        <v>1</v>
      </c>
      <c r="U108">
        <v>160</v>
      </c>
      <c r="V108">
        <v>0</v>
      </c>
      <c r="W108">
        <v>-1</v>
      </c>
      <c r="X108">
        <v>126</v>
      </c>
      <c r="Y108">
        <v>6</v>
      </c>
      <c r="Z108">
        <v>207</v>
      </c>
      <c r="AA108">
        <v>6</v>
      </c>
      <c r="AB108">
        <v>20</v>
      </c>
    </row>
    <row r="109" spans="1:28" x14ac:dyDescent="0.35">
      <c r="A109" t="b">
        <v>1</v>
      </c>
      <c r="B109" t="b">
        <v>1</v>
      </c>
      <c r="C109">
        <v>8</v>
      </c>
      <c r="D109" t="s">
        <v>136</v>
      </c>
      <c r="E109" t="b">
        <v>1</v>
      </c>
      <c r="F109">
        <v>75</v>
      </c>
      <c r="G109" t="s">
        <v>301</v>
      </c>
      <c r="H109" t="s">
        <v>302</v>
      </c>
      <c r="I109">
        <v>154</v>
      </c>
      <c r="J109">
        <v>9</v>
      </c>
      <c r="K109">
        <v>163</v>
      </c>
      <c r="L109">
        <v>0.7439613526570048</v>
      </c>
      <c r="M109" t="s">
        <v>155</v>
      </c>
      <c r="N109" t="s">
        <v>164</v>
      </c>
      <c r="O109">
        <v>8</v>
      </c>
      <c r="P109" t="s">
        <v>160</v>
      </c>
      <c r="Q109">
        <v>246973896</v>
      </c>
      <c r="R109" t="b">
        <v>1</v>
      </c>
      <c r="S109">
        <v>169</v>
      </c>
      <c r="T109" t="b">
        <v>0</v>
      </c>
      <c r="U109">
        <v>2</v>
      </c>
      <c r="V109">
        <v>0</v>
      </c>
      <c r="W109">
        <v>-1</v>
      </c>
      <c r="X109">
        <v>137</v>
      </c>
      <c r="Y109">
        <v>8</v>
      </c>
      <c r="Z109">
        <v>207</v>
      </c>
      <c r="AA109">
        <v>7</v>
      </c>
      <c r="AB109">
        <v>16</v>
      </c>
    </row>
    <row r="110" spans="1:28" x14ac:dyDescent="0.35">
      <c r="A110" t="b">
        <v>1</v>
      </c>
      <c r="B110" t="b">
        <v>1</v>
      </c>
      <c r="C110">
        <v>8</v>
      </c>
      <c r="D110" t="s">
        <v>136</v>
      </c>
      <c r="E110" t="b">
        <v>1</v>
      </c>
      <c r="F110">
        <v>46</v>
      </c>
      <c r="G110" t="s">
        <v>311</v>
      </c>
      <c r="H110" t="s">
        <v>312</v>
      </c>
      <c r="I110">
        <v>153</v>
      </c>
      <c r="J110">
        <v>9</v>
      </c>
      <c r="K110">
        <v>162</v>
      </c>
      <c r="L110">
        <v>0.73913043478260865</v>
      </c>
      <c r="M110" t="s">
        <v>163</v>
      </c>
      <c r="N110" t="s">
        <v>156</v>
      </c>
      <c r="O110">
        <v>8</v>
      </c>
      <c r="P110" t="s">
        <v>157</v>
      </c>
      <c r="Q110">
        <v>77987082</v>
      </c>
      <c r="R110" t="b">
        <v>1</v>
      </c>
      <c r="S110">
        <v>169</v>
      </c>
      <c r="T110" t="b">
        <v>0</v>
      </c>
      <c r="U110">
        <v>7</v>
      </c>
      <c r="V110">
        <v>0</v>
      </c>
      <c r="W110">
        <v>-1</v>
      </c>
      <c r="X110">
        <v>133</v>
      </c>
      <c r="Y110">
        <v>8</v>
      </c>
      <c r="Z110">
        <v>207</v>
      </c>
      <c r="AA110">
        <v>8</v>
      </c>
      <c r="AB110">
        <v>16</v>
      </c>
    </row>
    <row r="111" spans="1:28" x14ac:dyDescent="0.35">
      <c r="A111" t="b">
        <v>1</v>
      </c>
      <c r="B111" t="b">
        <v>1</v>
      </c>
      <c r="C111">
        <v>8</v>
      </c>
      <c r="D111" t="s">
        <v>136</v>
      </c>
      <c r="E111" t="b">
        <v>1</v>
      </c>
      <c r="F111">
        <v>7</v>
      </c>
      <c r="G111" t="s">
        <v>235</v>
      </c>
      <c r="H111" t="s">
        <v>166</v>
      </c>
      <c r="I111">
        <v>152</v>
      </c>
      <c r="J111">
        <v>9</v>
      </c>
      <c r="K111">
        <v>161</v>
      </c>
      <c r="L111">
        <v>0.7342995169082126</v>
      </c>
      <c r="M111" t="s">
        <v>155</v>
      </c>
      <c r="N111" t="s">
        <v>156</v>
      </c>
      <c r="O111">
        <v>8</v>
      </c>
      <c r="P111" t="s">
        <v>157</v>
      </c>
      <c r="Q111">
        <v>1097299450</v>
      </c>
      <c r="R111" t="b">
        <v>1</v>
      </c>
      <c r="S111">
        <v>152</v>
      </c>
      <c r="T111" t="b">
        <v>0</v>
      </c>
      <c r="U111">
        <v>11</v>
      </c>
      <c r="V111">
        <v>0</v>
      </c>
      <c r="W111">
        <v>-1</v>
      </c>
      <c r="X111">
        <v>141</v>
      </c>
      <c r="Y111">
        <v>9</v>
      </c>
      <c r="Z111">
        <v>207</v>
      </c>
      <c r="AA111">
        <v>8</v>
      </c>
      <c r="AB111">
        <v>24</v>
      </c>
    </row>
    <row r="112" spans="1:28" x14ac:dyDescent="0.35">
      <c r="A112" t="b">
        <v>1</v>
      </c>
      <c r="B112" t="b">
        <v>1</v>
      </c>
      <c r="C112">
        <v>8</v>
      </c>
      <c r="D112" t="s">
        <v>136</v>
      </c>
      <c r="E112" t="b">
        <v>1</v>
      </c>
      <c r="F112">
        <v>115</v>
      </c>
      <c r="G112" t="s">
        <v>298</v>
      </c>
      <c r="H112" t="s">
        <v>299</v>
      </c>
      <c r="I112">
        <v>151</v>
      </c>
      <c r="J112">
        <v>9</v>
      </c>
      <c r="K112">
        <v>160</v>
      </c>
      <c r="L112">
        <v>0.72946859903381644</v>
      </c>
      <c r="M112" t="s">
        <v>163</v>
      </c>
      <c r="N112" t="s">
        <v>156</v>
      </c>
      <c r="O112">
        <v>8</v>
      </c>
      <c r="P112" t="s">
        <v>157</v>
      </c>
      <c r="Q112">
        <v>596363886</v>
      </c>
      <c r="R112" t="b">
        <v>1</v>
      </c>
      <c r="S112">
        <v>185</v>
      </c>
      <c r="T112" t="b">
        <v>0</v>
      </c>
      <c r="U112">
        <v>11</v>
      </c>
      <c r="V112">
        <v>0</v>
      </c>
      <c r="W112">
        <v>-1</v>
      </c>
      <c r="X112">
        <v>140</v>
      </c>
      <c r="Y112">
        <v>6</v>
      </c>
      <c r="Z112">
        <v>207</v>
      </c>
      <c r="AA112">
        <v>7</v>
      </c>
      <c r="AB112">
        <v>26</v>
      </c>
    </row>
    <row r="113" spans="1:28" x14ac:dyDescent="0.35">
      <c r="A113" t="b">
        <v>1</v>
      </c>
      <c r="B113" t="b">
        <v>1</v>
      </c>
      <c r="C113">
        <v>8</v>
      </c>
      <c r="D113" t="s">
        <v>136</v>
      </c>
      <c r="E113" t="b">
        <v>1</v>
      </c>
      <c r="F113">
        <v>113</v>
      </c>
      <c r="G113" t="s">
        <v>235</v>
      </c>
      <c r="H113" t="s">
        <v>310</v>
      </c>
      <c r="I113">
        <v>150</v>
      </c>
      <c r="J113">
        <v>9</v>
      </c>
      <c r="K113">
        <v>159</v>
      </c>
      <c r="L113">
        <v>0.72463768115942029</v>
      </c>
      <c r="M113" t="s">
        <v>155</v>
      </c>
      <c r="N113" t="s">
        <v>164</v>
      </c>
      <c r="O113">
        <v>8</v>
      </c>
      <c r="P113" t="s">
        <v>157</v>
      </c>
      <c r="Q113">
        <v>2124803140</v>
      </c>
      <c r="R113" t="b">
        <v>1</v>
      </c>
      <c r="S113">
        <v>168</v>
      </c>
      <c r="T113" t="b">
        <v>0</v>
      </c>
      <c r="U113">
        <v>19</v>
      </c>
      <c r="V113">
        <v>0</v>
      </c>
      <c r="W113">
        <v>-1</v>
      </c>
      <c r="X113">
        <v>135</v>
      </c>
      <c r="Y113">
        <v>6</v>
      </c>
      <c r="Z113">
        <v>207</v>
      </c>
      <c r="AA113">
        <v>9</v>
      </c>
      <c r="AB113">
        <v>42</v>
      </c>
    </row>
    <row r="114" spans="1:28" x14ac:dyDescent="0.35">
      <c r="A114" t="b">
        <v>1</v>
      </c>
      <c r="B114" t="b">
        <v>1</v>
      </c>
      <c r="C114">
        <v>8</v>
      </c>
      <c r="D114" t="s">
        <v>136</v>
      </c>
      <c r="E114" t="b">
        <v>1</v>
      </c>
      <c r="F114">
        <v>83</v>
      </c>
      <c r="G114" t="s">
        <v>300</v>
      </c>
      <c r="H114" t="s">
        <v>283</v>
      </c>
      <c r="I114">
        <v>151</v>
      </c>
      <c r="J114">
        <v>7</v>
      </c>
      <c r="K114">
        <v>158</v>
      </c>
      <c r="L114">
        <v>0.72946859903381644</v>
      </c>
      <c r="M114" t="s">
        <v>163</v>
      </c>
      <c r="N114" t="s">
        <v>156</v>
      </c>
      <c r="O114">
        <v>8</v>
      </c>
      <c r="P114" t="s">
        <v>157</v>
      </c>
      <c r="Q114">
        <v>674613020</v>
      </c>
      <c r="R114" t="b">
        <v>1</v>
      </c>
      <c r="S114">
        <v>187</v>
      </c>
      <c r="T114" t="b">
        <v>0</v>
      </c>
      <c r="U114">
        <v>19</v>
      </c>
      <c r="V114">
        <v>0</v>
      </c>
      <c r="W114">
        <v>-1</v>
      </c>
      <c r="X114">
        <v>143</v>
      </c>
      <c r="Y114">
        <v>10</v>
      </c>
      <c r="Z114">
        <v>207</v>
      </c>
      <c r="AA114">
        <v>8</v>
      </c>
      <c r="AB114">
        <v>18</v>
      </c>
    </row>
    <row r="115" spans="1:28" x14ac:dyDescent="0.35">
      <c r="A115" t="b">
        <v>1</v>
      </c>
      <c r="B115" t="b">
        <v>1</v>
      </c>
      <c r="C115">
        <v>8</v>
      </c>
      <c r="D115" t="s">
        <v>136</v>
      </c>
      <c r="E115" t="b">
        <v>1</v>
      </c>
      <c r="F115">
        <v>85</v>
      </c>
      <c r="G115" t="s">
        <v>308</v>
      </c>
      <c r="H115" t="s">
        <v>309</v>
      </c>
      <c r="I115">
        <v>149</v>
      </c>
      <c r="J115">
        <v>7</v>
      </c>
      <c r="K115">
        <v>156</v>
      </c>
      <c r="L115">
        <v>0.71980676328502413</v>
      </c>
      <c r="M115" t="s">
        <v>155</v>
      </c>
      <c r="N115" t="s">
        <v>156</v>
      </c>
      <c r="O115">
        <v>8</v>
      </c>
      <c r="P115" t="s">
        <v>160</v>
      </c>
      <c r="Q115">
        <v>1803445345</v>
      </c>
      <c r="R115" t="b">
        <v>1</v>
      </c>
      <c r="S115">
        <v>198</v>
      </c>
      <c r="T115" t="b">
        <v>0</v>
      </c>
      <c r="U115">
        <v>36</v>
      </c>
      <c r="V115">
        <v>0</v>
      </c>
      <c r="W115">
        <v>-1</v>
      </c>
      <c r="X115">
        <v>135</v>
      </c>
      <c r="Y115">
        <v>8</v>
      </c>
      <c r="Z115">
        <v>207</v>
      </c>
      <c r="AA115">
        <v>8</v>
      </c>
      <c r="AB115">
        <v>24</v>
      </c>
    </row>
    <row r="116" spans="1:28" x14ac:dyDescent="0.35">
      <c r="A116" t="b">
        <v>1</v>
      </c>
      <c r="B116" t="b">
        <v>1</v>
      </c>
      <c r="C116">
        <v>8</v>
      </c>
      <c r="D116" t="s">
        <v>136</v>
      </c>
      <c r="E116" t="b">
        <v>1</v>
      </c>
      <c r="F116">
        <v>278</v>
      </c>
      <c r="G116" t="s">
        <v>263</v>
      </c>
      <c r="H116" t="s">
        <v>166</v>
      </c>
      <c r="I116">
        <v>149</v>
      </c>
      <c r="J116">
        <v>7</v>
      </c>
      <c r="K116">
        <v>156</v>
      </c>
      <c r="L116">
        <v>0.71980676328502413</v>
      </c>
      <c r="M116" t="s">
        <v>163</v>
      </c>
      <c r="N116" t="s">
        <v>156</v>
      </c>
      <c r="O116">
        <v>8</v>
      </c>
      <c r="P116" t="s">
        <v>157</v>
      </c>
      <c r="Q116">
        <v>1762050179</v>
      </c>
      <c r="R116" t="b">
        <v>1</v>
      </c>
      <c r="S116">
        <v>125</v>
      </c>
      <c r="T116" t="b">
        <v>0</v>
      </c>
      <c r="U116">
        <v>36</v>
      </c>
      <c r="V116">
        <v>0</v>
      </c>
      <c r="W116">
        <v>-1</v>
      </c>
      <c r="X116">
        <v>138</v>
      </c>
      <c r="Y116">
        <v>8</v>
      </c>
      <c r="Z116">
        <v>207</v>
      </c>
      <c r="AA116">
        <v>8</v>
      </c>
      <c r="AB116">
        <v>18</v>
      </c>
    </row>
    <row r="117" spans="1:28" x14ac:dyDescent="0.35">
      <c r="A117" t="b">
        <v>1</v>
      </c>
      <c r="B117" t="b">
        <v>1</v>
      </c>
      <c r="C117">
        <v>8</v>
      </c>
      <c r="D117" t="s">
        <v>136</v>
      </c>
      <c r="E117" t="b">
        <v>1</v>
      </c>
      <c r="F117">
        <v>112</v>
      </c>
      <c r="G117" t="s">
        <v>306</v>
      </c>
      <c r="H117" t="s">
        <v>307</v>
      </c>
      <c r="I117">
        <v>147</v>
      </c>
      <c r="J117">
        <v>8</v>
      </c>
      <c r="K117">
        <v>155</v>
      </c>
      <c r="L117">
        <v>0.71014492753623193</v>
      </c>
      <c r="M117" t="s">
        <v>155</v>
      </c>
      <c r="N117" t="s">
        <v>164</v>
      </c>
      <c r="O117">
        <v>8</v>
      </c>
      <c r="P117" t="s">
        <v>160</v>
      </c>
      <c r="Q117">
        <v>1539054619</v>
      </c>
      <c r="R117" t="b">
        <v>1</v>
      </c>
      <c r="S117">
        <v>175</v>
      </c>
      <c r="T117" t="b">
        <v>0</v>
      </c>
      <c r="U117">
        <v>42</v>
      </c>
      <c r="V117">
        <v>0</v>
      </c>
      <c r="W117">
        <v>-1</v>
      </c>
      <c r="X117">
        <v>128</v>
      </c>
      <c r="Y117">
        <v>8</v>
      </c>
      <c r="Z117">
        <v>207</v>
      </c>
      <c r="AA117">
        <v>8</v>
      </c>
      <c r="AB117">
        <v>18</v>
      </c>
    </row>
    <row r="118" spans="1:28" x14ac:dyDescent="0.35">
      <c r="A118" t="b">
        <v>1</v>
      </c>
      <c r="B118" t="b">
        <v>1</v>
      </c>
      <c r="C118">
        <v>8</v>
      </c>
      <c r="D118" t="s">
        <v>136</v>
      </c>
      <c r="E118" t="b">
        <v>1</v>
      </c>
      <c r="F118">
        <v>84</v>
      </c>
      <c r="G118" t="s">
        <v>313</v>
      </c>
      <c r="H118" t="s">
        <v>314</v>
      </c>
      <c r="I118">
        <v>145</v>
      </c>
      <c r="J118">
        <v>9</v>
      </c>
      <c r="K118">
        <v>154</v>
      </c>
      <c r="L118">
        <v>0.70048309178743962</v>
      </c>
      <c r="M118" t="s">
        <v>155</v>
      </c>
      <c r="N118" t="s">
        <v>164</v>
      </c>
      <c r="O118">
        <v>8</v>
      </c>
      <c r="P118" t="s">
        <v>157</v>
      </c>
      <c r="Q118">
        <v>2094767210</v>
      </c>
      <c r="R118" t="b">
        <v>1</v>
      </c>
      <c r="S118">
        <v>176</v>
      </c>
      <c r="T118" t="b">
        <v>0</v>
      </c>
      <c r="U118">
        <v>49</v>
      </c>
      <c r="V118">
        <v>0</v>
      </c>
      <c r="W118">
        <v>-1</v>
      </c>
      <c r="X118">
        <v>127</v>
      </c>
      <c r="Y118">
        <v>8</v>
      </c>
      <c r="Z118">
        <v>207</v>
      </c>
      <c r="AA118">
        <v>8</v>
      </c>
      <c r="AB118">
        <v>42</v>
      </c>
    </row>
    <row r="119" spans="1:28" x14ac:dyDescent="0.35">
      <c r="A119" t="b">
        <v>1</v>
      </c>
      <c r="B119" t="b">
        <v>1</v>
      </c>
      <c r="C119">
        <v>8</v>
      </c>
      <c r="D119" t="s">
        <v>136</v>
      </c>
      <c r="E119" t="b">
        <v>1</v>
      </c>
      <c r="F119">
        <v>205</v>
      </c>
      <c r="G119" t="s">
        <v>303</v>
      </c>
      <c r="H119" t="s">
        <v>304</v>
      </c>
      <c r="I119">
        <v>145</v>
      </c>
      <c r="J119">
        <v>8</v>
      </c>
      <c r="K119">
        <v>153</v>
      </c>
      <c r="L119">
        <v>0.70048309178743962</v>
      </c>
      <c r="M119" t="s">
        <v>155</v>
      </c>
      <c r="N119" t="s">
        <v>164</v>
      </c>
      <c r="O119">
        <v>8</v>
      </c>
      <c r="P119" t="s">
        <v>157</v>
      </c>
      <c r="Q119">
        <v>1351605660</v>
      </c>
      <c r="R119" t="b">
        <v>1</v>
      </c>
      <c r="S119">
        <v>163</v>
      </c>
      <c r="T119" t="b">
        <v>0</v>
      </c>
      <c r="U119">
        <v>52</v>
      </c>
      <c r="V119">
        <v>0</v>
      </c>
      <c r="W119">
        <v>-1</v>
      </c>
      <c r="X119">
        <v>138</v>
      </c>
      <c r="Y119">
        <v>9</v>
      </c>
      <c r="Z119">
        <v>207</v>
      </c>
      <c r="AA119">
        <v>8</v>
      </c>
      <c r="AB119">
        <v>26</v>
      </c>
    </row>
    <row r="120" spans="1:28" x14ac:dyDescent="0.35">
      <c r="A120" t="b">
        <v>1</v>
      </c>
      <c r="B120" t="b">
        <v>1</v>
      </c>
      <c r="C120">
        <v>8</v>
      </c>
      <c r="D120" t="s">
        <v>136</v>
      </c>
      <c r="E120" t="b">
        <v>1</v>
      </c>
      <c r="F120">
        <v>146</v>
      </c>
      <c r="G120" t="s">
        <v>238</v>
      </c>
      <c r="H120" t="s">
        <v>239</v>
      </c>
      <c r="I120">
        <v>144</v>
      </c>
      <c r="J120">
        <v>9</v>
      </c>
      <c r="K120">
        <v>153</v>
      </c>
      <c r="L120">
        <v>0.69565217391304346</v>
      </c>
      <c r="M120" t="s">
        <v>155</v>
      </c>
      <c r="N120" t="s">
        <v>156</v>
      </c>
      <c r="O120">
        <v>8</v>
      </c>
      <c r="P120" t="s">
        <v>160</v>
      </c>
      <c r="Q120">
        <v>1457987560</v>
      </c>
      <c r="R120" t="b">
        <v>1</v>
      </c>
      <c r="S120">
        <v>160</v>
      </c>
      <c r="T120" t="b">
        <v>0</v>
      </c>
      <c r="U120">
        <v>59</v>
      </c>
      <c r="V120">
        <v>0</v>
      </c>
      <c r="W120">
        <v>-1</v>
      </c>
      <c r="X120">
        <v>133</v>
      </c>
      <c r="Y120">
        <v>9</v>
      </c>
      <c r="Z120">
        <v>207</v>
      </c>
      <c r="AA120">
        <v>9</v>
      </c>
      <c r="AB120">
        <v>34</v>
      </c>
    </row>
    <row r="121" spans="1:28" x14ac:dyDescent="0.35">
      <c r="A121" t="b">
        <v>1</v>
      </c>
      <c r="B121" t="b">
        <v>1</v>
      </c>
      <c r="C121">
        <v>8</v>
      </c>
      <c r="D121" t="s">
        <v>136</v>
      </c>
      <c r="E121" t="b">
        <v>1</v>
      </c>
      <c r="F121">
        <v>119</v>
      </c>
      <c r="G121" t="s">
        <v>261</v>
      </c>
      <c r="H121" t="s">
        <v>305</v>
      </c>
      <c r="I121">
        <v>142</v>
      </c>
      <c r="J121">
        <v>8</v>
      </c>
      <c r="K121">
        <v>150</v>
      </c>
      <c r="L121">
        <v>0.68599033816425126</v>
      </c>
      <c r="M121" t="s">
        <v>155</v>
      </c>
      <c r="N121" t="s">
        <v>164</v>
      </c>
      <c r="O121">
        <v>8</v>
      </c>
      <c r="P121" t="s">
        <v>157</v>
      </c>
      <c r="Q121">
        <v>1012813437</v>
      </c>
      <c r="R121" t="b">
        <v>1</v>
      </c>
      <c r="S121">
        <v>186</v>
      </c>
      <c r="T121" t="b">
        <v>0</v>
      </c>
      <c r="U121">
        <v>68</v>
      </c>
      <c r="V121">
        <v>0</v>
      </c>
      <c r="W121">
        <v>-1</v>
      </c>
      <c r="X121">
        <v>139</v>
      </c>
      <c r="Y121">
        <v>8</v>
      </c>
      <c r="Z121">
        <v>207</v>
      </c>
      <c r="AA121">
        <v>7</v>
      </c>
      <c r="AB121">
        <v>16</v>
      </c>
    </row>
    <row r="122" spans="1:28" x14ac:dyDescent="0.35">
      <c r="A122" t="b">
        <v>1</v>
      </c>
      <c r="B122" t="b">
        <v>1</v>
      </c>
      <c r="C122">
        <v>8</v>
      </c>
      <c r="D122" t="s">
        <v>136</v>
      </c>
      <c r="E122" t="b">
        <v>1</v>
      </c>
      <c r="F122">
        <v>77</v>
      </c>
      <c r="G122" t="s">
        <v>315</v>
      </c>
      <c r="H122" t="s">
        <v>305</v>
      </c>
      <c r="I122">
        <v>129</v>
      </c>
      <c r="J122">
        <v>9</v>
      </c>
      <c r="K122">
        <v>138</v>
      </c>
      <c r="L122">
        <v>0.62318840579710144</v>
      </c>
      <c r="M122" t="s">
        <v>163</v>
      </c>
      <c r="N122" t="s">
        <v>164</v>
      </c>
      <c r="O122">
        <v>8</v>
      </c>
      <c r="P122" t="s">
        <v>170</v>
      </c>
      <c r="Q122">
        <v>1319047585</v>
      </c>
      <c r="R122" t="b">
        <v>1</v>
      </c>
      <c r="S122">
        <v>100</v>
      </c>
      <c r="T122" t="b">
        <v>0</v>
      </c>
      <c r="U122">
        <v>140</v>
      </c>
      <c r="V122">
        <v>0</v>
      </c>
      <c r="W122">
        <v>-1</v>
      </c>
      <c r="X122">
        <v>125</v>
      </c>
      <c r="Y122">
        <v>8</v>
      </c>
      <c r="Z122">
        <v>207</v>
      </c>
      <c r="AA122">
        <v>8</v>
      </c>
      <c r="AB122">
        <v>16</v>
      </c>
    </row>
    <row r="123" spans="1:28" x14ac:dyDescent="0.35">
      <c r="A123" t="b">
        <v>1</v>
      </c>
      <c r="B123" t="b">
        <v>1</v>
      </c>
      <c r="C123">
        <v>8</v>
      </c>
      <c r="D123" t="s">
        <v>136</v>
      </c>
      <c r="E123" t="b">
        <v>1</v>
      </c>
      <c r="F123">
        <v>189</v>
      </c>
      <c r="G123" t="s">
        <v>294</v>
      </c>
      <c r="H123" t="s">
        <v>239</v>
      </c>
      <c r="I123">
        <v>137</v>
      </c>
      <c r="J123">
        <v>0</v>
      </c>
      <c r="K123">
        <v>137</v>
      </c>
      <c r="L123">
        <v>0.66183574879227058</v>
      </c>
      <c r="M123" t="s">
        <v>155</v>
      </c>
      <c r="N123" t="s">
        <v>156</v>
      </c>
      <c r="O123">
        <v>8</v>
      </c>
      <c r="P123" t="s">
        <v>160</v>
      </c>
      <c r="Q123">
        <v>68557474</v>
      </c>
      <c r="R123" t="b">
        <v>0</v>
      </c>
      <c r="S123">
        <v>0</v>
      </c>
      <c r="T123" t="b">
        <v>0</v>
      </c>
      <c r="U123">
        <v>146</v>
      </c>
      <c r="V123">
        <v>0</v>
      </c>
      <c r="W123">
        <v>-1</v>
      </c>
      <c r="X123">
        <v>139</v>
      </c>
      <c r="Y123">
        <v>8</v>
      </c>
      <c r="Z123">
        <v>207</v>
      </c>
      <c r="AA123">
        <v>8</v>
      </c>
      <c r="AB123">
        <v>28</v>
      </c>
    </row>
    <row r="124" spans="1:28" x14ac:dyDescent="0.35">
      <c r="A124" t="b">
        <v>1</v>
      </c>
      <c r="B124" t="b">
        <v>1</v>
      </c>
      <c r="C124">
        <v>8</v>
      </c>
      <c r="D124" t="s">
        <v>136</v>
      </c>
      <c r="E124" t="b">
        <v>1</v>
      </c>
      <c r="F124">
        <v>45</v>
      </c>
      <c r="G124" t="s">
        <v>167</v>
      </c>
      <c r="H124" t="s">
        <v>312</v>
      </c>
      <c r="I124">
        <v>132</v>
      </c>
      <c r="J124">
        <v>5</v>
      </c>
      <c r="K124">
        <v>137</v>
      </c>
      <c r="L124">
        <v>0.6376811594202898</v>
      </c>
      <c r="M124" t="s">
        <v>155</v>
      </c>
      <c r="N124" t="s">
        <v>156</v>
      </c>
      <c r="O124">
        <v>8</v>
      </c>
      <c r="P124" t="s">
        <v>157</v>
      </c>
      <c r="Q124">
        <v>1788130889</v>
      </c>
      <c r="R124" t="b">
        <v>1</v>
      </c>
      <c r="S124">
        <v>169</v>
      </c>
      <c r="T124" t="b">
        <v>0</v>
      </c>
      <c r="U124">
        <v>136</v>
      </c>
      <c r="V124">
        <v>0</v>
      </c>
      <c r="W124">
        <v>-1</v>
      </c>
      <c r="X124">
        <v>130</v>
      </c>
      <c r="Y124">
        <v>8</v>
      </c>
      <c r="Z124">
        <v>207</v>
      </c>
      <c r="AA124">
        <v>6</v>
      </c>
      <c r="AB124">
        <v>20</v>
      </c>
    </row>
    <row r="125" spans="1:28" x14ac:dyDescent="0.35">
      <c r="A125" t="b">
        <v>1</v>
      </c>
      <c r="B125" t="b">
        <v>1</v>
      </c>
      <c r="C125">
        <v>8</v>
      </c>
      <c r="D125" t="s">
        <v>136</v>
      </c>
      <c r="E125" t="b">
        <v>1</v>
      </c>
      <c r="F125">
        <v>188</v>
      </c>
      <c r="G125" t="s">
        <v>297</v>
      </c>
      <c r="H125" t="s">
        <v>239</v>
      </c>
      <c r="I125">
        <v>113</v>
      </c>
      <c r="J125">
        <v>6</v>
      </c>
      <c r="K125">
        <v>119</v>
      </c>
      <c r="L125">
        <v>0.54589371980676327</v>
      </c>
      <c r="M125" t="s">
        <v>155</v>
      </c>
      <c r="N125" t="s">
        <v>156</v>
      </c>
      <c r="O125">
        <v>8</v>
      </c>
      <c r="P125" t="s">
        <v>160</v>
      </c>
      <c r="Q125">
        <v>1698561779</v>
      </c>
      <c r="R125" t="b">
        <v>1</v>
      </c>
      <c r="S125">
        <v>178</v>
      </c>
      <c r="T125" t="b">
        <v>1</v>
      </c>
      <c r="U125">
        <v>167</v>
      </c>
      <c r="V125">
        <v>0</v>
      </c>
      <c r="W125">
        <v>-1</v>
      </c>
      <c r="X125">
        <v>121</v>
      </c>
      <c r="Y125">
        <v>7</v>
      </c>
      <c r="Z125">
        <v>207</v>
      </c>
      <c r="AA125">
        <v>6</v>
      </c>
      <c r="AB125">
        <v>18</v>
      </c>
    </row>
    <row r="126" spans="1:28" x14ac:dyDescent="0.35">
      <c r="A126" t="b">
        <v>1</v>
      </c>
      <c r="B126" t="b">
        <v>1</v>
      </c>
      <c r="C126">
        <v>13</v>
      </c>
      <c r="D126" t="s">
        <v>138</v>
      </c>
      <c r="E126" t="b">
        <v>1</v>
      </c>
      <c r="F126">
        <v>31</v>
      </c>
      <c r="G126" t="s">
        <v>264</v>
      </c>
      <c r="H126" t="s">
        <v>166</v>
      </c>
      <c r="I126">
        <v>146</v>
      </c>
      <c r="J126">
        <v>9</v>
      </c>
      <c r="K126">
        <v>155</v>
      </c>
      <c r="L126">
        <v>0.70531400966183577</v>
      </c>
      <c r="M126" t="s">
        <v>155</v>
      </c>
      <c r="N126" t="s">
        <v>156</v>
      </c>
      <c r="O126">
        <v>13</v>
      </c>
      <c r="P126" t="s">
        <v>157</v>
      </c>
      <c r="Q126">
        <v>1612214478</v>
      </c>
      <c r="R126" t="b">
        <v>1</v>
      </c>
      <c r="S126">
        <v>165</v>
      </c>
      <c r="T126" t="b">
        <v>0</v>
      </c>
      <c r="U126">
        <v>42</v>
      </c>
      <c r="V126">
        <v>0</v>
      </c>
      <c r="W126">
        <v>-1</v>
      </c>
      <c r="X126">
        <v>148</v>
      </c>
      <c r="Y126">
        <v>10</v>
      </c>
      <c r="Z126">
        <v>207</v>
      </c>
      <c r="AA126">
        <v>8</v>
      </c>
      <c r="AB126">
        <v>18</v>
      </c>
    </row>
    <row r="127" spans="1:28" x14ac:dyDescent="0.35">
      <c r="A127" t="b">
        <v>1</v>
      </c>
      <c r="B127" t="b">
        <v>1</v>
      </c>
      <c r="C127">
        <v>13</v>
      </c>
      <c r="D127" t="s">
        <v>138</v>
      </c>
      <c r="E127" t="b">
        <v>1</v>
      </c>
      <c r="F127">
        <v>110</v>
      </c>
      <c r="G127" t="s">
        <v>291</v>
      </c>
      <c r="H127" t="s">
        <v>292</v>
      </c>
      <c r="I127">
        <v>144</v>
      </c>
      <c r="J127">
        <v>8</v>
      </c>
      <c r="K127">
        <v>152</v>
      </c>
      <c r="L127">
        <v>0.69565217391304346</v>
      </c>
      <c r="M127" t="s">
        <v>155</v>
      </c>
      <c r="N127" t="s">
        <v>156</v>
      </c>
      <c r="O127">
        <v>13</v>
      </c>
      <c r="P127" t="s">
        <v>157</v>
      </c>
      <c r="Q127">
        <v>1127377218</v>
      </c>
      <c r="R127" t="b">
        <v>1</v>
      </c>
      <c r="S127">
        <v>176</v>
      </c>
      <c r="T127" t="b">
        <v>0</v>
      </c>
      <c r="U127">
        <v>52</v>
      </c>
      <c r="V127">
        <v>0</v>
      </c>
      <c r="W127">
        <v>-1</v>
      </c>
      <c r="X127">
        <v>142</v>
      </c>
      <c r="Y127">
        <v>8</v>
      </c>
      <c r="Z127">
        <v>207</v>
      </c>
      <c r="AA127">
        <v>7</v>
      </c>
      <c r="AB127">
        <v>23</v>
      </c>
    </row>
    <row r="128" spans="1:28" x14ac:dyDescent="0.35">
      <c r="A128" t="b">
        <v>1</v>
      </c>
      <c r="B128" t="b">
        <v>1</v>
      </c>
      <c r="C128">
        <v>13</v>
      </c>
      <c r="D128" t="s">
        <v>138</v>
      </c>
      <c r="E128" t="b">
        <v>1</v>
      </c>
      <c r="F128">
        <v>104</v>
      </c>
      <c r="G128" t="s">
        <v>308</v>
      </c>
      <c r="H128" t="s">
        <v>319</v>
      </c>
      <c r="I128">
        <v>145</v>
      </c>
      <c r="J128">
        <v>7</v>
      </c>
      <c r="K128">
        <v>152</v>
      </c>
      <c r="L128">
        <v>0.70048309178743962</v>
      </c>
      <c r="M128" t="s">
        <v>155</v>
      </c>
      <c r="N128" t="s">
        <v>164</v>
      </c>
      <c r="O128">
        <v>13</v>
      </c>
      <c r="P128" t="s">
        <v>157</v>
      </c>
      <c r="Q128">
        <v>1454247125</v>
      </c>
      <c r="R128" t="b">
        <v>1</v>
      </c>
      <c r="S128">
        <v>187</v>
      </c>
      <c r="T128" t="b">
        <v>0</v>
      </c>
      <c r="U128">
        <v>52</v>
      </c>
      <c r="V128">
        <v>0</v>
      </c>
      <c r="W128">
        <v>-1</v>
      </c>
      <c r="X128">
        <v>145</v>
      </c>
      <c r="Y128">
        <v>9</v>
      </c>
      <c r="Z128">
        <v>207</v>
      </c>
      <c r="AA128">
        <v>7</v>
      </c>
      <c r="AB128">
        <v>16</v>
      </c>
    </row>
    <row r="129" spans="1:28" x14ac:dyDescent="0.35">
      <c r="A129" t="b">
        <v>1</v>
      </c>
      <c r="B129" t="b">
        <v>1</v>
      </c>
      <c r="C129">
        <v>13</v>
      </c>
      <c r="D129" t="s">
        <v>138</v>
      </c>
      <c r="E129" t="b">
        <v>1</v>
      </c>
      <c r="F129">
        <v>33</v>
      </c>
      <c r="G129" t="s">
        <v>254</v>
      </c>
      <c r="H129" t="s">
        <v>317</v>
      </c>
      <c r="I129">
        <v>142</v>
      </c>
      <c r="J129">
        <v>8</v>
      </c>
      <c r="K129">
        <v>150</v>
      </c>
      <c r="L129">
        <v>0.68599033816425126</v>
      </c>
      <c r="M129" t="s">
        <v>155</v>
      </c>
      <c r="N129" t="s">
        <v>164</v>
      </c>
      <c r="O129">
        <v>13</v>
      </c>
      <c r="P129" t="s">
        <v>157</v>
      </c>
      <c r="Q129">
        <v>607438853</v>
      </c>
      <c r="R129" t="b">
        <v>1</v>
      </c>
      <c r="S129">
        <v>154</v>
      </c>
      <c r="T129" t="b">
        <v>1</v>
      </c>
      <c r="U129">
        <v>123</v>
      </c>
      <c r="V129">
        <v>0</v>
      </c>
      <c r="W129">
        <v>-1</v>
      </c>
      <c r="X129">
        <v>132</v>
      </c>
      <c r="Y129">
        <v>9</v>
      </c>
      <c r="Z129">
        <v>207</v>
      </c>
      <c r="AA129">
        <v>8</v>
      </c>
      <c r="AB129">
        <v>18</v>
      </c>
    </row>
    <row r="130" spans="1:28" x14ac:dyDescent="0.35">
      <c r="A130" t="b">
        <v>1</v>
      </c>
      <c r="B130" t="b">
        <v>1</v>
      </c>
      <c r="C130">
        <v>13</v>
      </c>
      <c r="D130" t="s">
        <v>138</v>
      </c>
      <c r="E130" t="b">
        <v>1</v>
      </c>
      <c r="F130">
        <v>141</v>
      </c>
      <c r="G130" t="s">
        <v>320</v>
      </c>
      <c r="H130" t="s">
        <v>210</v>
      </c>
      <c r="I130">
        <v>140</v>
      </c>
      <c r="J130">
        <v>9</v>
      </c>
      <c r="K130">
        <v>149</v>
      </c>
      <c r="L130">
        <v>0.67632850241545894</v>
      </c>
      <c r="M130" t="s">
        <v>163</v>
      </c>
      <c r="N130" t="s">
        <v>164</v>
      </c>
      <c r="O130">
        <v>13</v>
      </c>
      <c r="P130" t="s">
        <v>157</v>
      </c>
      <c r="Q130">
        <v>186134079</v>
      </c>
      <c r="R130" t="b">
        <v>1</v>
      </c>
      <c r="S130">
        <v>127</v>
      </c>
      <c r="T130" t="b">
        <v>0</v>
      </c>
      <c r="U130">
        <v>79</v>
      </c>
      <c r="V130">
        <v>0</v>
      </c>
      <c r="W130">
        <v>-1</v>
      </c>
      <c r="X130">
        <v>143</v>
      </c>
      <c r="Y130">
        <v>9</v>
      </c>
      <c r="Z130">
        <v>207</v>
      </c>
      <c r="AA130">
        <v>7</v>
      </c>
      <c r="AB130">
        <v>16</v>
      </c>
    </row>
    <row r="131" spans="1:28" x14ac:dyDescent="0.35">
      <c r="A131" t="b">
        <v>1</v>
      </c>
      <c r="B131" t="b">
        <v>1</v>
      </c>
      <c r="C131">
        <v>13</v>
      </c>
      <c r="D131" t="s">
        <v>138</v>
      </c>
      <c r="E131" t="b">
        <v>1</v>
      </c>
      <c r="F131">
        <v>171</v>
      </c>
      <c r="G131" t="s">
        <v>284</v>
      </c>
      <c r="H131" t="s">
        <v>316</v>
      </c>
      <c r="I131">
        <v>144</v>
      </c>
      <c r="J131">
        <v>4</v>
      </c>
      <c r="K131">
        <v>148</v>
      </c>
      <c r="L131">
        <v>0.69565217391304346</v>
      </c>
      <c r="M131" t="s">
        <v>155</v>
      </c>
      <c r="N131" t="s">
        <v>156</v>
      </c>
      <c r="O131">
        <v>13</v>
      </c>
      <c r="P131" t="s">
        <v>160</v>
      </c>
      <c r="Q131">
        <v>2102998114</v>
      </c>
      <c r="R131" t="b">
        <v>0</v>
      </c>
      <c r="S131">
        <v>0</v>
      </c>
      <c r="T131" t="b">
        <v>0</v>
      </c>
      <c r="U131">
        <v>98</v>
      </c>
      <c r="V131">
        <v>0</v>
      </c>
      <c r="W131">
        <v>-1</v>
      </c>
      <c r="X131">
        <v>132</v>
      </c>
      <c r="Y131">
        <v>8</v>
      </c>
      <c r="Z131">
        <v>207</v>
      </c>
      <c r="AA131">
        <v>8</v>
      </c>
      <c r="AB131">
        <v>28</v>
      </c>
    </row>
    <row r="132" spans="1:28" x14ac:dyDescent="0.35">
      <c r="A132" t="b">
        <v>1</v>
      </c>
      <c r="B132" t="b">
        <v>1</v>
      </c>
      <c r="C132">
        <v>13</v>
      </c>
      <c r="D132" t="s">
        <v>138</v>
      </c>
      <c r="E132" t="b">
        <v>1</v>
      </c>
      <c r="F132">
        <v>212</v>
      </c>
      <c r="G132" t="s">
        <v>321</v>
      </c>
      <c r="H132" t="s">
        <v>221</v>
      </c>
      <c r="I132">
        <v>142</v>
      </c>
      <c r="J132">
        <v>6</v>
      </c>
      <c r="K132">
        <v>148</v>
      </c>
      <c r="L132">
        <v>0.68599033816425126</v>
      </c>
      <c r="M132" t="s">
        <v>163</v>
      </c>
      <c r="N132" t="s">
        <v>164</v>
      </c>
      <c r="O132">
        <v>13</v>
      </c>
      <c r="P132" t="s">
        <v>157</v>
      </c>
      <c r="Q132">
        <v>935930998</v>
      </c>
      <c r="R132" t="b">
        <v>1</v>
      </c>
      <c r="S132">
        <v>124</v>
      </c>
      <c r="T132" t="b">
        <v>0</v>
      </c>
      <c r="U132">
        <v>85</v>
      </c>
      <c r="V132">
        <v>0</v>
      </c>
      <c r="W132">
        <v>-1</v>
      </c>
      <c r="X132">
        <v>138</v>
      </c>
      <c r="Y132">
        <v>9</v>
      </c>
      <c r="Z132">
        <v>207</v>
      </c>
      <c r="AA132">
        <v>7</v>
      </c>
      <c r="AB132">
        <v>16</v>
      </c>
    </row>
    <row r="133" spans="1:28" x14ac:dyDescent="0.35">
      <c r="A133" t="b">
        <v>1</v>
      </c>
      <c r="B133" t="b">
        <v>1</v>
      </c>
      <c r="C133">
        <v>13</v>
      </c>
      <c r="D133" t="s">
        <v>138</v>
      </c>
      <c r="E133" t="b">
        <v>1</v>
      </c>
      <c r="F133">
        <v>58</v>
      </c>
      <c r="G133" t="s">
        <v>324</v>
      </c>
      <c r="H133" t="s">
        <v>325</v>
      </c>
      <c r="I133">
        <v>140</v>
      </c>
      <c r="J133">
        <v>6</v>
      </c>
      <c r="K133">
        <v>146</v>
      </c>
      <c r="L133">
        <v>0.67632850241545894</v>
      </c>
      <c r="M133" t="s">
        <v>163</v>
      </c>
      <c r="N133" t="s">
        <v>164</v>
      </c>
      <c r="O133">
        <v>13</v>
      </c>
      <c r="P133" t="s">
        <v>157</v>
      </c>
      <c r="Q133">
        <v>632973127</v>
      </c>
      <c r="R133" t="b">
        <v>1</v>
      </c>
      <c r="S133">
        <v>148</v>
      </c>
      <c r="T133" t="b">
        <v>0</v>
      </c>
      <c r="U133">
        <v>110</v>
      </c>
      <c r="V133">
        <v>0</v>
      </c>
      <c r="W133">
        <v>-1</v>
      </c>
      <c r="X133">
        <v>134</v>
      </c>
      <c r="Y133">
        <v>8</v>
      </c>
      <c r="Z133">
        <v>207</v>
      </c>
      <c r="AA133">
        <v>8</v>
      </c>
      <c r="AB133">
        <v>32</v>
      </c>
    </row>
    <row r="134" spans="1:28" x14ac:dyDescent="0.35">
      <c r="A134" t="b">
        <v>1</v>
      </c>
      <c r="B134" t="b">
        <v>1</v>
      </c>
      <c r="C134">
        <v>13</v>
      </c>
      <c r="D134" t="s">
        <v>138</v>
      </c>
      <c r="E134" t="b">
        <v>1</v>
      </c>
      <c r="F134">
        <v>41</v>
      </c>
      <c r="G134" t="s">
        <v>318</v>
      </c>
      <c r="H134" t="s">
        <v>269</v>
      </c>
      <c r="I134">
        <v>137</v>
      </c>
      <c r="J134">
        <v>7</v>
      </c>
      <c r="K134">
        <v>144</v>
      </c>
      <c r="L134">
        <v>0.66183574879227058</v>
      </c>
      <c r="M134" t="s">
        <v>163</v>
      </c>
      <c r="N134" t="s">
        <v>164</v>
      </c>
      <c r="O134">
        <v>13</v>
      </c>
      <c r="P134" t="s">
        <v>160</v>
      </c>
      <c r="Q134">
        <v>152941020</v>
      </c>
      <c r="R134" t="b">
        <v>1</v>
      </c>
      <c r="S134">
        <v>144</v>
      </c>
      <c r="T134" t="b">
        <v>0</v>
      </c>
      <c r="U134">
        <v>114</v>
      </c>
      <c r="V134">
        <v>0</v>
      </c>
      <c r="W134">
        <v>-1</v>
      </c>
      <c r="X134">
        <v>130</v>
      </c>
      <c r="Y134">
        <v>8</v>
      </c>
      <c r="Z134">
        <v>207</v>
      </c>
      <c r="AA134">
        <v>7</v>
      </c>
      <c r="AB134">
        <v>16</v>
      </c>
    </row>
    <row r="135" spans="1:28" x14ac:dyDescent="0.35">
      <c r="A135" t="b">
        <v>1</v>
      </c>
      <c r="B135" t="b">
        <v>1</v>
      </c>
      <c r="C135">
        <v>13</v>
      </c>
      <c r="D135" t="s">
        <v>138</v>
      </c>
      <c r="E135" t="b">
        <v>1</v>
      </c>
      <c r="F135">
        <v>218</v>
      </c>
      <c r="G135" t="s">
        <v>328</v>
      </c>
      <c r="H135" t="s">
        <v>329</v>
      </c>
      <c r="I135">
        <v>134</v>
      </c>
      <c r="J135">
        <v>6</v>
      </c>
      <c r="K135">
        <v>140</v>
      </c>
      <c r="L135">
        <v>0.64734299516908211</v>
      </c>
      <c r="M135" t="s">
        <v>163</v>
      </c>
      <c r="N135" t="s">
        <v>156</v>
      </c>
      <c r="O135">
        <v>13</v>
      </c>
      <c r="P135" t="s">
        <v>160</v>
      </c>
      <c r="Q135">
        <v>589909066</v>
      </c>
      <c r="R135" t="b">
        <v>1</v>
      </c>
      <c r="S135">
        <v>25</v>
      </c>
      <c r="T135" t="b">
        <v>0</v>
      </c>
      <c r="U135">
        <v>127</v>
      </c>
      <c r="V135">
        <v>0</v>
      </c>
      <c r="W135">
        <v>-1</v>
      </c>
      <c r="X135">
        <v>130</v>
      </c>
      <c r="Y135">
        <v>8</v>
      </c>
      <c r="Z135">
        <v>207</v>
      </c>
      <c r="AA135">
        <v>7</v>
      </c>
      <c r="AB135">
        <v>16</v>
      </c>
    </row>
    <row r="136" spans="1:28" x14ac:dyDescent="0.35">
      <c r="A136" t="b">
        <v>1</v>
      </c>
      <c r="B136" t="b">
        <v>1</v>
      </c>
      <c r="C136">
        <v>13</v>
      </c>
      <c r="D136" t="s">
        <v>138</v>
      </c>
      <c r="E136" t="b">
        <v>1</v>
      </c>
      <c r="F136">
        <v>81</v>
      </c>
      <c r="G136" t="s">
        <v>322</v>
      </c>
      <c r="H136" t="s">
        <v>323</v>
      </c>
      <c r="I136">
        <v>132</v>
      </c>
      <c r="J136">
        <v>8</v>
      </c>
      <c r="K136">
        <v>140</v>
      </c>
      <c r="L136">
        <v>0.6376811594202898</v>
      </c>
      <c r="M136" t="s">
        <v>163</v>
      </c>
      <c r="N136" t="s">
        <v>156</v>
      </c>
      <c r="O136">
        <v>13</v>
      </c>
      <c r="P136" t="s">
        <v>160</v>
      </c>
      <c r="Q136">
        <v>234318654</v>
      </c>
      <c r="R136" t="b">
        <v>1</v>
      </c>
      <c r="S136">
        <v>132</v>
      </c>
      <c r="T136" t="b">
        <v>0</v>
      </c>
      <c r="U136">
        <v>127</v>
      </c>
      <c r="V136">
        <v>0</v>
      </c>
      <c r="W136">
        <v>-1</v>
      </c>
      <c r="X136">
        <v>124</v>
      </c>
      <c r="Y136">
        <v>7</v>
      </c>
      <c r="Z136">
        <v>207</v>
      </c>
      <c r="AA136">
        <v>7</v>
      </c>
      <c r="AB136">
        <v>18</v>
      </c>
    </row>
    <row r="137" spans="1:28" x14ac:dyDescent="0.35">
      <c r="A137" t="b">
        <v>1</v>
      </c>
      <c r="B137" t="b">
        <v>1</v>
      </c>
      <c r="C137">
        <v>13</v>
      </c>
      <c r="D137" t="s">
        <v>138</v>
      </c>
      <c r="E137" t="b">
        <v>1</v>
      </c>
      <c r="F137">
        <v>224</v>
      </c>
      <c r="G137" t="s">
        <v>326</v>
      </c>
      <c r="H137" t="s">
        <v>327</v>
      </c>
      <c r="I137">
        <v>125</v>
      </c>
      <c r="J137">
        <v>0</v>
      </c>
      <c r="K137">
        <v>125</v>
      </c>
      <c r="L137">
        <v>0.60386473429951693</v>
      </c>
      <c r="M137" t="s">
        <v>155</v>
      </c>
      <c r="N137" t="s">
        <v>156</v>
      </c>
      <c r="O137">
        <v>13</v>
      </c>
      <c r="P137" t="s">
        <v>170</v>
      </c>
      <c r="Q137">
        <v>238222812</v>
      </c>
      <c r="R137" t="b">
        <v>1</v>
      </c>
      <c r="S137">
        <v>146</v>
      </c>
      <c r="T137" t="b">
        <v>0</v>
      </c>
      <c r="U137">
        <v>164</v>
      </c>
      <c r="V137">
        <v>0</v>
      </c>
      <c r="W137">
        <v>-1</v>
      </c>
      <c r="X137">
        <v>129</v>
      </c>
      <c r="Y137">
        <v>6</v>
      </c>
      <c r="Z137">
        <v>207</v>
      </c>
      <c r="AA137">
        <v>7</v>
      </c>
      <c r="AB137">
        <v>34</v>
      </c>
    </row>
    <row r="138" spans="1:28" x14ac:dyDescent="0.35">
      <c r="A138" t="b">
        <v>1</v>
      </c>
      <c r="B138" t="b">
        <v>1</v>
      </c>
      <c r="C138">
        <v>25</v>
      </c>
      <c r="D138" t="s">
        <v>139</v>
      </c>
      <c r="E138" t="b">
        <v>1</v>
      </c>
      <c r="F138">
        <v>78</v>
      </c>
      <c r="G138" t="s">
        <v>242</v>
      </c>
      <c r="H138" t="s">
        <v>243</v>
      </c>
      <c r="I138">
        <v>157</v>
      </c>
      <c r="J138">
        <v>9</v>
      </c>
      <c r="K138">
        <v>166</v>
      </c>
      <c r="L138">
        <v>0.75845410628019327</v>
      </c>
      <c r="M138" t="s">
        <v>155</v>
      </c>
      <c r="N138" t="s">
        <v>164</v>
      </c>
      <c r="O138">
        <v>15</v>
      </c>
      <c r="P138" t="s">
        <v>160</v>
      </c>
      <c r="Q138">
        <v>627159274</v>
      </c>
      <c r="R138" t="b">
        <v>1</v>
      </c>
      <c r="S138">
        <v>159</v>
      </c>
      <c r="T138" t="b">
        <v>0</v>
      </c>
      <c r="U138">
        <v>1</v>
      </c>
      <c r="V138">
        <v>0</v>
      </c>
      <c r="W138">
        <v>-1</v>
      </c>
      <c r="X138">
        <v>130</v>
      </c>
      <c r="Y138">
        <v>8</v>
      </c>
      <c r="Z138">
        <v>207</v>
      </c>
      <c r="AA138">
        <v>8</v>
      </c>
      <c r="AB138">
        <v>32</v>
      </c>
    </row>
    <row r="139" spans="1:28" x14ac:dyDescent="0.35">
      <c r="A139" t="b">
        <v>1</v>
      </c>
      <c r="B139" t="b">
        <v>1</v>
      </c>
      <c r="C139">
        <v>25</v>
      </c>
      <c r="D139" t="s">
        <v>139</v>
      </c>
      <c r="E139" t="b">
        <v>1</v>
      </c>
      <c r="F139">
        <v>166</v>
      </c>
      <c r="G139" t="s">
        <v>265</v>
      </c>
      <c r="H139" t="s">
        <v>217</v>
      </c>
      <c r="I139">
        <v>155</v>
      </c>
      <c r="J139">
        <v>9</v>
      </c>
      <c r="K139">
        <v>164</v>
      </c>
      <c r="L139">
        <v>0.74879227053140096</v>
      </c>
      <c r="M139" t="s">
        <v>155</v>
      </c>
      <c r="N139" t="s">
        <v>164</v>
      </c>
      <c r="O139">
        <v>9</v>
      </c>
      <c r="P139" t="s">
        <v>160</v>
      </c>
      <c r="Q139">
        <v>1945418714</v>
      </c>
      <c r="R139" t="b">
        <v>1</v>
      </c>
      <c r="S139">
        <v>184</v>
      </c>
      <c r="T139" t="b">
        <v>0</v>
      </c>
      <c r="U139">
        <v>2</v>
      </c>
      <c r="V139">
        <v>0</v>
      </c>
      <c r="W139">
        <v>-1</v>
      </c>
      <c r="X139">
        <v>134</v>
      </c>
      <c r="Y139">
        <v>9</v>
      </c>
      <c r="Z139">
        <v>207</v>
      </c>
      <c r="AA139">
        <v>8</v>
      </c>
      <c r="AB139">
        <v>32</v>
      </c>
    </row>
    <row r="140" spans="1:28" x14ac:dyDescent="0.35">
      <c r="A140" t="b">
        <v>1</v>
      </c>
      <c r="B140" t="b">
        <v>1</v>
      </c>
      <c r="C140">
        <v>25</v>
      </c>
      <c r="D140" t="s">
        <v>139</v>
      </c>
      <c r="E140" t="b">
        <v>1</v>
      </c>
      <c r="F140">
        <v>21</v>
      </c>
      <c r="G140" t="s">
        <v>214</v>
      </c>
      <c r="H140" t="s">
        <v>215</v>
      </c>
      <c r="I140">
        <v>155</v>
      </c>
      <c r="J140">
        <v>9</v>
      </c>
      <c r="K140">
        <v>164</v>
      </c>
      <c r="L140">
        <v>0.74879227053140096</v>
      </c>
      <c r="M140" t="s">
        <v>155</v>
      </c>
      <c r="N140" t="s">
        <v>156</v>
      </c>
      <c r="O140">
        <v>12</v>
      </c>
      <c r="P140" t="s">
        <v>157</v>
      </c>
      <c r="Q140">
        <v>397797096</v>
      </c>
      <c r="R140" t="b">
        <v>1</v>
      </c>
      <c r="S140">
        <v>179</v>
      </c>
      <c r="T140" t="b">
        <v>0</v>
      </c>
      <c r="U140">
        <v>4</v>
      </c>
      <c r="V140">
        <v>0</v>
      </c>
      <c r="W140">
        <v>-1</v>
      </c>
      <c r="X140">
        <v>133</v>
      </c>
      <c r="Y140">
        <v>9</v>
      </c>
      <c r="Z140">
        <v>207</v>
      </c>
      <c r="AA140">
        <v>9</v>
      </c>
      <c r="AB140">
        <v>34</v>
      </c>
    </row>
    <row r="141" spans="1:28" x14ac:dyDescent="0.35">
      <c r="A141" t="b">
        <v>1</v>
      </c>
      <c r="B141" t="b">
        <v>1</v>
      </c>
      <c r="C141">
        <v>25</v>
      </c>
      <c r="D141" t="s">
        <v>139</v>
      </c>
      <c r="E141" t="b">
        <v>1</v>
      </c>
      <c r="F141">
        <v>131</v>
      </c>
      <c r="G141" t="s">
        <v>158</v>
      </c>
      <c r="H141" t="s">
        <v>159</v>
      </c>
      <c r="I141">
        <v>154</v>
      </c>
      <c r="J141">
        <v>9</v>
      </c>
      <c r="K141">
        <v>163</v>
      </c>
      <c r="L141">
        <v>0.7439613526570048</v>
      </c>
      <c r="M141" t="s">
        <v>155</v>
      </c>
      <c r="N141" t="s">
        <v>156</v>
      </c>
      <c r="O141">
        <v>6</v>
      </c>
      <c r="P141" t="s">
        <v>160</v>
      </c>
      <c r="Q141">
        <v>166616672</v>
      </c>
      <c r="R141" t="b">
        <v>1</v>
      </c>
      <c r="S141">
        <v>164</v>
      </c>
      <c r="T141" t="b">
        <v>0</v>
      </c>
      <c r="U141">
        <v>4</v>
      </c>
      <c r="V141">
        <v>0</v>
      </c>
      <c r="W141">
        <v>-1</v>
      </c>
      <c r="X141">
        <v>142</v>
      </c>
      <c r="Y141">
        <v>10</v>
      </c>
      <c r="Z141">
        <v>207</v>
      </c>
      <c r="AA141">
        <v>8</v>
      </c>
      <c r="AB141">
        <v>36</v>
      </c>
    </row>
    <row r="142" spans="1:28" x14ac:dyDescent="0.35">
      <c r="A142" t="b">
        <v>1</v>
      </c>
      <c r="B142" t="b">
        <v>1</v>
      </c>
      <c r="C142">
        <v>25</v>
      </c>
      <c r="D142" t="s">
        <v>139</v>
      </c>
      <c r="E142" t="b">
        <v>1</v>
      </c>
      <c r="F142">
        <v>1480</v>
      </c>
      <c r="G142" t="s">
        <v>153</v>
      </c>
      <c r="H142" t="s">
        <v>341</v>
      </c>
      <c r="I142">
        <v>155</v>
      </c>
      <c r="J142">
        <v>8</v>
      </c>
      <c r="K142">
        <v>163</v>
      </c>
      <c r="L142">
        <v>0.74879227053140096</v>
      </c>
      <c r="M142" t="s">
        <v>155</v>
      </c>
      <c r="N142" t="s">
        <v>156</v>
      </c>
      <c r="O142">
        <v>7</v>
      </c>
      <c r="P142" t="s">
        <v>157</v>
      </c>
      <c r="Q142">
        <v>915977228</v>
      </c>
      <c r="R142" t="b">
        <v>1</v>
      </c>
      <c r="S142">
        <v>151</v>
      </c>
      <c r="T142" t="b">
        <v>0</v>
      </c>
      <c r="U142">
        <v>4</v>
      </c>
      <c r="V142">
        <v>0</v>
      </c>
      <c r="W142">
        <v>-1</v>
      </c>
      <c r="X142">
        <v>130</v>
      </c>
      <c r="Y142">
        <v>8</v>
      </c>
      <c r="Z142">
        <v>207</v>
      </c>
      <c r="AA142">
        <v>8</v>
      </c>
      <c r="AB142">
        <v>18</v>
      </c>
    </row>
    <row r="143" spans="1:28" x14ac:dyDescent="0.35">
      <c r="A143" t="b">
        <v>1</v>
      </c>
      <c r="B143" t="b">
        <v>1</v>
      </c>
      <c r="C143">
        <v>25</v>
      </c>
      <c r="D143" t="s">
        <v>139</v>
      </c>
      <c r="E143" t="b">
        <v>1</v>
      </c>
      <c r="F143">
        <v>75</v>
      </c>
      <c r="G143" t="s">
        <v>301</v>
      </c>
      <c r="H143" t="s">
        <v>302</v>
      </c>
      <c r="I143">
        <v>154</v>
      </c>
      <c r="J143">
        <v>9</v>
      </c>
      <c r="K143">
        <v>163</v>
      </c>
      <c r="L143">
        <v>0.7439613526570048</v>
      </c>
      <c r="M143" t="s">
        <v>155</v>
      </c>
      <c r="N143" t="s">
        <v>164</v>
      </c>
      <c r="O143">
        <v>8</v>
      </c>
      <c r="P143" t="s">
        <v>160</v>
      </c>
      <c r="Q143">
        <v>1808476119</v>
      </c>
      <c r="R143" t="b">
        <v>1</v>
      </c>
      <c r="S143">
        <v>169</v>
      </c>
      <c r="T143" t="b">
        <v>0</v>
      </c>
      <c r="U143">
        <v>2</v>
      </c>
      <c r="V143">
        <v>0</v>
      </c>
      <c r="W143">
        <v>-1</v>
      </c>
      <c r="X143">
        <v>137</v>
      </c>
      <c r="Y143">
        <v>8</v>
      </c>
      <c r="Z143">
        <v>207</v>
      </c>
      <c r="AA143">
        <v>7</v>
      </c>
      <c r="AB143">
        <v>16</v>
      </c>
    </row>
    <row r="144" spans="1:28" x14ac:dyDescent="0.35">
      <c r="A144" t="b">
        <v>1</v>
      </c>
      <c r="B144" t="b">
        <v>1</v>
      </c>
      <c r="C144">
        <v>25</v>
      </c>
      <c r="D144" t="s">
        <v>139</v>
      </c>
      <c r="E144" t="b">
        <v>1</v>
      </c>
      <c r="F144">
        <v>270</v>
      </c>
      <c r="G144" t="s">
        <v>332</v>
      </c>
      <c r="H144" t="s">
        <v>333</v>
      </c>
      <c r="I144">
        <v>153</v>
      </c>
      <c r="J144">
        <v>9</v>
      </c>
      <c r="K144">
        <v>162</v>
      </c>
      <c r="L144">
        <v>0.73913043478260865</v>
      </c>
      <c r="Q144">
        <v>1849196085</v>
      </c>
      <c r="R144" t="b">
        <v>1</v>
      </c>
      <c r="S144">
        <v>142</v>
      </c>
      <c r="T144" t="b">
        <v>0</v>
      </c>
      <c r="U144">
        <v>7</v>
      </c>
      <c r="V144">
        <v>0</v>
      </c>
      <c r="W144">
        <v>-1</v>
      </c>
      <c r="X144">
        <v>141</v>
      </c>
      <c r="Y144">
        <v>9</v>
      </c>
      <c r="Z144">
        <v>207</v>
      </c>
      <c r="AA144">
        <v>8</v>
      </c>
      <c r="AB144">
        <v>24</v>
      </c>
    </row>
    <row r="145" spans="1:28" x14ac:dyDescent="0.35">
      <c r="A145" t="b">
        <v>1</v>
      </c>
      <c r="B145" t="b">
        <v>1</v>
      </c>
      <c r="C145">
        <v>25</v>
      </c>
      <c r="D145" t="s">
        <v>139</v>
      </c>
      <c r="E145" t="b">
        <v>1</v>
      </c>
      <c r="F145">
        <v>46</v>
      </c>
      <c r="G145" t="s">
        <v>311</v>
      </c>
      <c r="H145" t="s">
        <v>312</v>
      </c>
      <c r="I145">
        <v>153</v>
      </c>
      <c r="J145">
        <v>9</v>
      </c>
      <c r="K145">
        <v>162</v>
      </c>
      <c r="L145">
        <v>0.73913043478260865</v>
      </c>
      <c r="M145" t="s">
        <v>163</v>
      </c>
      <c r="N145" t="s">
        <v>156</v>
      </c>
      <c r="O145">
        <v>8</v>
      </c>
      <c r="P145" t="s">
        <v>157</v>
      </c>
      <c r="Q145">
        <v>1418848422</v>
      </c>
      <c r="R145" t="b">
        <v>1</v>
      </c>
      <c r="S145">
        <v>169</v>
      </c>
      <c r="T145" t="b">
        <v>0</v>
      </c>
      <c r="U145">
        <v>7</v>
      </c>
      <c r="V145">
        <v>0</v>
      </c>
      <c r="W145">
        <v>-1</v>
      </c>
      <c r="X145">
        <v>133</v>
      </c>
      <c r="Y145">
        <v>8</v>
      </c>
      <c r="Z145">
        <v>207</v>
      </c>
      <c r="AA145">
        <v>8</v>
      </c>
      <c r="AB145">
        <v>16</v>
      </c>
    </row>
    <row r="146" spans="1:28" x14ac:dyDescent="0.35">
      <c r="A146" t="b">
        <v>1</v>
      </c>
      <c r="B146" t="b">
        <v>1</v>
      </c>
      <c r="C146">
        <v>25</v>
      </c>
      <c r="D146" t="s">
        <v>139</v>
      </c>
      <c r="E146" t="b">
        <v>1</v>
      </c>
      <c r="F146">
        <v>17</v>
      </c>
      <c r="G146" t="s">
        <v>330</v>
      </c>
      <c r="H146" t="s">
        <v>331</v>
      </c>
      <c r="I146">
        <v>153</v>
      </c>
      <c r="J146">
        <v>9</v>
      </c>
      <c r="K146">
        <v>162</v>
      </c>
      <c r="L146">
        <v>0.73913043478260865</v>
      </c>
      <c r="M146" t="s">
        <v>155</v>
      </c>
      <c r="N146" t="s">
        <v>156</v>
      </c>
      <c r="O146">
        <v>0</v>
      </c>
      <c r="P146" t="s">
        <v>160</v>
      </c>
      <c r="Q146">
        <v>1215981758</v>
      </c>
      <c r="R146" t="b">
        <v>1</v>
      </c>
      <c r="S146">
        <v>164</v>
      </c>
      <c r="T146" t="b">
        <v>0</v>
      </c>
      <c r="U146">
        <v>7</v>
      </c>
      <c r="V146">
        <v>0</v>
      </c>
      <c r="W146">
        <v>-1</v>
      </c>
      <c r="X146">
        <v>142</v>
      </c>
      <c r="Y146">
        <v>9</v>
      </c>
      <c r="Z146">
        <v>207</v>
      </c>
      <c r="AA146">
        <v>8</v>
      </c>
      <c r="AB146">
        <v>34</v>
      </c>
    </row>
    <row r="147" spans="1:28" x14ac:dyDescent="0.35">
      <c r="A147" t="b">
        <v>1</v>
      </c>
      <c r="B147" t="b">
        <v>1</v>
      </c>
      <c r="C147">
        <v>25</v>
      </c>
      <c r="D147" t="s">
        <v>139</v>
      </c>
      <c r="E147" t="b">
        <v>1</v>
      </c>
      <c r="F147">
        <v>1227</v>
      </c>
      <c r="G147" t="s">
        <v>335</v>
      </c>
      <c r="H147" t="s">
        <v>336</v>
      </c>
      <c r="I147">
        <v>153</v>
      </c>
      <c r="J147">
        <v>9</v>
      </c>
      <c r="K147">
        <v>162</v>
      </c>
      <c r="L147">
        <v>0.73913043478260865</v>
      </c>
      <c r="M147" t="s">
        <v>155</v>
      </c>
      <c r="N147" t="s">
        <v>164</v>
      </c>
      <c r="O147">
        <v>14</v>
      </c>
      <c r="P147" t="s">
        <v>160</v>
      </c>
      <c r="Q147">
        <v>1468900795</v>
      </c>
      <c r="R147" t="b">
        <v>1</v>
      </c>
      <c r="S147">
        <v>163</v>
      </c>
      <c r="T147" t="b">
        <v>0</v>
      </c>
      <c r="U147">
        <v>7</v>
      </c>
      <c r="V147">
        <v>0</v>
      </c>
      <c r="W147">
        <v>-1</v>
      </c>
      <c r="X147">
        <v>147</v>
      </c>
      <c r="Y147">
        <v>10</v>
      </c>
      <c r="Z147">
        <v>207</v>
      </c>
      <c r="AA147">
        <v>8</v>
      </c>
      <c r="AB147">
        <v>32</v>
      </c>
    </row>
    <row r="148" spans="1:28" x14ac:dyDescent="0.35">
      <c r="A148" t="b">
        <v>1</v>
      </c>
      <c r="B148" t="b">
        <v>1</v>
      </c>
      <c r="C148">
        <v>25</v>
      </c>
      <c r="D148" t="s">
        <v>139</v>
      </c>
      <c r="E148" t="b">
        <v>1</v>
      </c>
      <c r="F148">
        <v>7</v>
      </c>
      <c r="G148" t="s">
        <v>235</v>
      </c>
      <c r="H148" t="s">
        <v>166</v>
      </c>
      <c r="I148">
        <v>152</v>
      </c>
      <c r="J148">
        <v>9</v>
      </c>
      <c r="K148">
        <v>161</v>
      </c>
      <c r="L148">
        <v>0.7342995169082126</v>
      </c>
      <c r="M148" t="s">
        <v>155</v>
      </c>
      <c r="N148" t="s">
        <v>156</v>
      </c>
      <c r="O148">
        <v>8</v>
      </c>
      <c r="P148" t="s">
        <v>157</v>
      </c>
      <c r="Q148">
        <v>1482633416</v>
      </c>
      <c r="R148" t="b">
        <v>1</v>
      </c>
      <c r="S148">
        <v>152</v>
      </c>
      <c r="T148" t="b">
        <v>0</v>
      </c>
      <c r="U148">
        <v>11</v>
      </c>
      <c r="V148">
        <v>0</v>
      </c>
      <c r="W148">
        <v>-1</v>
      </c>
      <c r="X148">
        <v>141</v>
      </c>
      <c r="Y148">
        <v>9</v>
      </c>
      <c r="Z148">
        <v>207</v>
      </c>
      <c r="AA148">
        <v>8</v>
      </c>
      <c r="AB148">
        <v>24</v>
      </c>
    </row>
    <row r="149" spans="1:28" x14ac:dyDescent="0.35">
      <c r="A149" t="b">
        <v>1</v>
      </c>
      <c r="B149" t="b">
        <v>1</v>
      </c>
      <c r="C149">
        <v>25</v>
      </c>
      <c r="D149" t="s">
        <v>139</v>
      </c>
      <c r="E149" t="b">
        <v>1</v>
      </c>
      <c r="F149">
        <v>115</v>
      </c>
      <c r="G149" t="s">
        <v>298</v>
      </c>
      <c r="H149" t="s">
        <v>299</v>
      </c>
      <c r="I149">
        <v>151</v>
      </c>
      <c r="J149">
        <v>9</v>
      </c>
      <c r="K149">
        <v>160</v>
      </c>
      <c r="L149">
        <v>0.72946859903381644</v>
      </c>
      <c r="M149" t="s">
        <v>163</v>
      </c>
      <c r="N149" t="s">
        <v>156</v>
      </c>
      <c r="O149">
        <v>8</v>
      </c>
      <c r="P149" t="s">
        <v>157</v>
      </c>
      <c r="Q149">
        <v>41757709</v>
      </c>
      <c r="R149" t="b">
        <v>1</v>
      </c>
      <c r="S149">
        <v>185</v>
      </c>
      <c r="T149" t="b">
        <v>0</v>
      </c>
      <c r="U149">
        <v>11</v>
      </c>
      <c r="V149">
        <v>0</v>
      </c>
      <c r="W149">
        <v>-1</v>
      </c>
      <c r="X149">
        <v>140</v>
      </c>
      <c r="Y149">
        <v>6</v>
      </c>
      <c r="Z149">
        <v>207</v>
      </c>
      <c r="AA149">
        <v>7</v>
      </c>
      <c r="AB149">
        <v>26</v>
      </c>
    </row>
    <row r="150" spans="1:28" x14ac:dyDescent="0.35">
      <c r="A150" t="b">
        <v>1</v>
      </c>
      <c r="B150" t="b">
        <v>1</v>
      </c>
      <c r="C150">
        <v>11</v>
      </c>
      <c r="D150" t="s">
        <v>140</v>
      </c>
      <c r="E150" t="b">
        <v>1</v>
      </c>
      <c r="F150">
        <v>66</v>
      </c>
      <c r="G150" t="s">
        <v>158</v>
      </c>
      <c r="H150" t="s">
        <v>334</v>
      </c>
      <c r="I150">
        <v>152</v>
      </c>
      <c r="J150">
        <v>8</v>
      </c>
      <c r="K150">
        <v>160</v>
      </c>
      <c r="L150">
        <v>0.7342995169082126</v>
      </c>
      <c r="M150" t="s">
        <v>155</v>
      </c>
      <c r="N150" t="s">
        <v>164</v>
      </c>
      <c r="O150">
        <v>11</v>
      </c>
      <c r="P150" t="s">
        <v>157</v>
      </c>
      <c r="Q150">
        <v>2120858439</v>
      </c>
      <c r="R150" t="b">
        <v>1</v>
      </c>
      <c r="S150">
        <v>164</v>
      </c>
      <c r="T150" t="b">
        <v>0</v>
      </c>
      <c r="U150">
        <v>13</v>
      </c>
      <c r="V150">
        <v>0</v>
      </c>
      <c r="W150">
        <v>-1</v>
      </c>
      <c r="X150">
        <v>150</v>
      </c>
      <c r="Y150">
        <v>8</v>
      </c>
      <c r="Z150">
        <v>207</v>
      </c>
      <c r="AA150">
        <v>8</v>
      </c>
      <c r="AB150">
        <v>38</v>
      </c>
    </row>
    <row r="151" spans="1:28" x14ac:dyDescent="0.35">
      <c r="A151" t="b">
        <v>1</v>
      </c>
      <c r="B151" t="b">
        <v>1</v>
      </c>
      <c r="C151">
        <v>11</v>
      </c>
      <c r="D151" t="s">
        <v>140</v>
      </c>
      <c r="E151" t="b">
        <v>1</v>
      </c>
      <c r="F151">
        <v>98</v>
      </c>
      <c r="G151" t="s">
        <v>337</v>
      </c>
      <c r="H151" t="s">
        <v>338</v>
      </c>
      <c r="I151">
        <v>146</v>
      </c>
      <c r="J151">
        <v>5</v>
      </c>
      <c r="K151">
        <v>151</v>
      </c>
      <c r="L151">
        <v>0.70531400966183577</v>
      </c>
      <c r="M151" t="s">
        <v>155</v>
      </c>
      <c r="N151" t="s">
        <v>156</v>
      </c>
      <c r="O151">
        <v>11</v>
      </c>
      <c r="P151" t="s">
        <v>160</v>
      </c>
      <c r="Q151">
        <v>1103259446</v>
      </c>
      <c r="R151" t="b">
        <v>1</v>
      </c>
      <c r="S151">
        <v>173</v>
      </c>
      <c r="T151" t="b">
        <v>0</v>
      </c>
      <c r="U151">
        <v>79</v>
      </c>
      <c r="V151">
        <v>0</v>
      </c>
      <c r="W151">
        <v>-1</v>
      </c>
      <c r="X151">
        <v>138</v>
      </c>
      <c r="Y151">
        <v>9</v>
      </c>
      <c r="Z151">
        <v>207</v>
      </c>
      <c r="AA151">
        <v>9</v>
      </c>
      <c r="AB151">
        <v>32</v>
      </c>
    </row>
    <row r="152" spans="1:28" x14ac:dyDescent="0.35">
      <c r="A152" t="b">
        <v>1</v>
      </c>
      <c r="B152" t="b">
        <v>1</v>
      </c>
      <c r="C152">
        <v>11</v>
      </c>
      <c r="D152" t="s">
        <v>140</v>
      </c>
      <c r="E152" t="b">
        <v>1</v>
      </c>
      <c r="F152">
        <v>174</v>
      </c>
      <c r="G152" t="s">
        <v>216</v>
      </c>
      <c r="H152" t="s">
        <v>345</v>
      </c>
      <c r="I152">
        <v>143</v>
      </c>
      <c r="J152">
        <v>8</v>
      </c>
      <c r="K152">
        <v>151</v>
      </c>
      <c r="L152">
        <v>0.6908212560386473</v>
      </c>
      <c r="M152" t="s">
        <v>155</v>
      </c>
      <c r="N152" t="s">
        <v>164</v>
      </c>
      <c r="O152">
        <v>11</v>
      </c>
      <c r="P152" t="s">
        <v>160</v>
      </c>
      <c r="Q152">
        <v>1634910584</v>
      </c>
      <c r="R152" t="b">
        <v>1</v>
      </c>
      <c r="S152">
        <v>162</v>
      </c>
      <c r="T152" t="b">
        <v>0</v>
      </c>
      <c r="U152">
        <v>68</v>
      </c>
      <c r="V152">
        <v>0</v>
      </c>
      <c r="W152">
        <v>-1</v>
      </c>
      <c r="X152">
        <v>116</v>
      </c>
      <c r="Y152">
        <v>7</v>
      </c>
      <c r="Z152">
        <v>207</v>
      </c>
      <c r="AA152">
        <v>8</v>
      </c>
      <c r="AB152">
        <v>43</v>
      </c>
    </row>
    <row r="153" spans="1:28" x14ac:dyDescent="0.35">
      <c r="A153" t="b">
        <v>1</v>
      </c>
      <c r="B153" t="b">
        <v>1</v>
      </c>
      <c r="C153">
        <v>11</v>
      </c>
      <c r="D153" t="s">
        <v>140</v>
      </c>
      <c r="E153" t="b">
        <v>1</v>
      </c>
      <c r="F153">
        <v>257</v>
      </c>
      <c r="G153" t="s">
        <v>344</v>
      </c>
      <c r="H153" t="s">
        <v>345</v>
      </c>
      <c r="I153">
        <v>143</v>
      </c>
      <c r="J153">
        <v>8</v>
      </c>
      <c r="K153">
        <v>151</v>
      </c>
      <c r="L153">
        <v>0.6908212560386473</v>
      </c>
      <c r="M153" t="s">
        <v>155</v>
      </c>
      <c r="N153" t="s">
        <v>164</v>
      </c>
      <c r="O153">
        <v>11</v>
      </c>
      <c r="P153" t="s">
        <v>170</v>
      </c>
      <c r="Q153">
        <v>731447282</v>
      </c>
      <c r="R153" t="b">
        <v>1</v>
      </c>
      <c r="S153">
        <v>169</v>
      </c>
      <c r="T153" t="b">
        <v>0</v>
      </c>
      <c r="U153">
        <v>68</v>
      </c>
      <c r="V153">
        <v>0</v>
      </c>
      <c r="W153">
        <v>-1</v>
      </c>
      <c r="X153">
        <v>131</v>
      </c>
      <c r="Y153">
        <v>7</v>
      </c>
      <c r="Z153">
        <v>207</v>
      </c>
      <c r="AA153">
        <v>8</v>
      </c>
      <c r="AB153">
        <v>30</v>
      </c>
    </row>
    <row r="154" spans="1:28" x14ac:dyDescent="0.35">
      <c r="A154" t="b">
        <v>1</v>
      </c>
      <c r="B154" t="b">
        <v>1</v>
      </c>
      <c r="C154">
        <v>11</v>
      </c>
      <c r="D154" t="s">
        <v>140</v>
      </c>
      <c r="E154" t="b">
        <v>1</v>
      </c>
      <c r="F154">
        <v>29</v>
      </c>
      <c r="G154" t="s">
        <v>339</v>
      </c>
      <c r="H154" t="s">
        <v>340</v>
      </c>
      <c r="I154">
        <v>142</v>
      </c>
      <c r="J154">
        <v>9</v>
      </c>
      <c r="K154">
        <v>151</v>
      </c>
      <c r="L154">
        <v>0.68599033816425126</v>
      </c>
      <c r="M154" t="s">
        <v>155</v>
      </c>
      <c r="N154" t="s">
        <v>164</v>
      </c>
      <c r="O154">
        <v>11</v>
      </c>
      <c r="P154" t="s">
        <v>157</v>
      </c>
      <c r="Q154">
        <v>420915971</v>
      </c>
      <c r="R154" t="b">
        <v>1</v>
      </c>
      <c r="S154">
        <v>179</v>
      </c>
      <c r="T154" t="b">
        <v>0</v>
      </c>
      <c r="U154">
        <v>68</v>
      </c>
      <c r="V154">
        <v>0</v>
      </c>
      <c r="W154">
        <v>-1</v>
      </c>
      <c r="X154">
        <v>134</v>
      </c>
      <c r="Y154">
        <v>9</v>
      </c>
      <c r="Z154">
        <v>207</v>
      </c>
      <c r="AA154">
        <v>8</v>
      </c>
      <c r="AB154">
        <v>18</v>
      </c>
    </row>
    <row r="155" spans="1:28" x14ac:dyDescent="0.35">
      <c r="A155" t="b">
        <v>1</v>
      </c>
      <c r="B155" t="b">
        <v>1</v>
      </c>
      <c r="C155">
        <v>11</v>
      </c>
      <c r="D155" t="s">
        <v>140</v>
      </c>
      <c r="E155" t="b">
        <v>1</v>
      </c>
      <c r="F155">
        <v>251</v>
      </c>
      <c r="G155" t="s">
        <v>346</v>
      </c>
      <c r="H155" t="s">
        <v>325</v>
      </c>
      <c r="I155">
        <v>138</v>
      </c>
      <c r="J155">
        <v>8</v>
      </c>
      <c r="K155">
        <v>146</v>
      </c>
      <c r="L155">
        <v>0.66666666666666663</v>
      </c>
      <c r="M155" t="s">
        <v>155</v>
      </c>
      <c r="N155" t="s">
        <v>164</v>
      </c>
      <c r="O155">
        <v>11</v>
      </c>
      <c r="P155" t="s">
        <v>157</v>
      </c>
      <c r="Q155">
        <v>438602919</v>
      </c>
      <c r="R155" t="b">
        <v>1</v>
      </c>
      <c r="S155">
        <v>164</v>
      </c>
      <c r="T155" t="b">
        <v>0</v>
      </c>
      <c r="U155">
        <v>110</v>
      </c>
      <c r="V155">
        <v>0</v>
      </c>
      <c r="W155">
        <v>-1</v>
      </c>
      <c r="X155">
        <v>130</v>
      </c>
      <c r="Y155">
        <v>8</v>
      </c>
      <c r="Z155">
        <v>207</v>
      </c>
      <c r="AA155">
        <v>8</v>
      </c>
      <c r="AB155">
        <v>18</v>
      </c>
    </row>
    <row r="156" spans="1:28" x14ac:dyDescent="0.35">
      <c r="A156" t="b">
        <v>1</v>
      </c>
      <c r="B156" t="b">
        <v>1</v>
      </c>
      <c r="C156">
        <v>11</v>
      </c>
      <c r="D156" t="s">
        <v>140</v>
      </c>
      <c r="E156" t="b">
        <v>1</v>
      </c>
      <c r="F156">
        <v>67</v>
      </c>
      <c r="G156" t="s">
        <v>342</v>
      </c>
      <c r="H156" t="s">
        <v>343</v>
      </c>
      <c r="I156">
        <v>138</v>
      </c>
      <c r="J156">
        <v>8</v>
      </c>
      <c r="K156">
        <v>146</v>
      </c>
      <c r="L156">
        <v>0.66666666666666663</v>
      </c>
      <c r="M156" t="s">
        <v>155</v>
      </c>
      <c r="N156" t="s">
        <v>164</v>
      </c>
      <c r="O156">
        <v>11</v>
      </c>
      <c r="P156" t="s">
        <v>157</v>
      </c>
      <c r="Q156">
        <v>1026707193</v>
      </c>
      <c r="R156" t="b">
        <v>0</v>
      </c>
      <c r="S156">
        <v>0</v>
      </c>
      <c r="T156" t="b">
        <v>0</v>
      </c>
      <c r="U156">
        <v>110</v>
      </c>
      <c r="V156">
        <v>0</v>
      </c>
      <c r="W156">
        <v>-1</v>
      </c>
      <c r="X156">
        <v>131</v>
      </c>
      <c r="Y156">
        <v>8</v>
      </c>
      <c r="Z156">
        <v>207</v>
      </c>
      <c r="AA156">
        <v>8</v>
      </c>
      <c r="AB156">
        <v>30</v>
      </c>
    </row>
    <row r="157" spans="1:28" x14ac:dyDescent="0.35">
      <c r="A157" t="b">
        <v>1</v>
      </c>
      <c r="B157" t="b">
        <v>1</v>
      </c>
      <c r="C157">
        <v>11</v>
      </c>
      <c r="D157" t="s">
        <v>140</v>
      </c>
      <c r="E157" t="b">
        <v>1</v>
      </c>
      <c r="F157">
        <v>36</v>
      </c>
      <c r="G157" t="s">
        <v>259</v>
      </c>
      <c r="H157" t="s">
        <v>260</v>
      </c>
      <c r="I157">
        <v>135</v>
      </c>
      <c r="J157">
        <v>6</v>
      </c>
      <c r="K157">
        <v>141</v>
      </c>
      <c r="L157">
        <v>0.65217391304347827</v>
      </c>
      <c r="M157" t="s">
        <v>155</v>
      </c>
      <c r="N157" t="s">
        <v>156</v>
      </c>
      <c r="O157">
        <v>11</v>
      </c>
      <c r="P157" t="s">
        <v>160</v>
      </c>
      <c r="Q157">
        <v>1829848437</v>
      </c>
      <c r="R157" t="b">
        <v>1</v>
      </c>
      <c r="S157">
        <v>145</v>
      </c>
      <c r="T157" t="b">
        <v>1</v>
      </c>
      <c r="U157">
        <v>146</v>
      </c>
      <c r="V157">
        <v>0</v>
      </c>
      <c r="W157">
        <v>-1</v>
      </c>
      <c r="X157">
        <v>129</v>
      </c>
      <c r="Y157">
        <v>8</v>
      </c>
      <c r="Z157">
        <v>207</v>
      </c>
      <c r="AA157">
        <v>6</v>
      </c>
      <c r="AB157">
        <v>8</v>
      </c>
    </row>
    <row r="158" spans="1:28" x14ac:dyDescent="0.35">
      <c r="A158" t="b">
        <v>1</v>
      </c>
      <c r="B158" t="b">
        <v>1</v>
      </c>
      <c r="C158">
        <v>11</v>
      </c>
      <c r="D158" t="s">
        <v>140</v>
      </c>
      <c r="E158" t="b">
        <v>1</v>
      </c>
      <c r="F158">
        <v>60</v>
      </c>
      <c r="G158" t="s">
        <v>261</v>
      </c>
      <c r="H158" t="s">
        <v>230</v>
      </c>
      <c r="I158">
        <v>135</v>
      </c>
      <c r="J158">
        <v>6</v>
      </c>
      <c r="K158">
        <v>141</v>
      </c>
      <c r="L158">
        <v>0.65217391304347827</v>
      </c>
      <c r="M158" t="s">
        <v>155</v>
      </c>
      <c r="N158" t="s">
        <v>164</v>
      </c>
      <c r="O158">
        <v>11</v>
      </c>
      <c r="P158" t="s">
        <v>160</v>
      </c>
      <c r="Q158">
        <v>1198251554</v>
      </c>
      <c r="R158" t="b">
        <v>0</v>
      </c>
      <c r="S158">
        <v>0</v>
      </c>
      <c r="T158" t="b">
        <v>0</v>
      </c>
      <c r="U158">
        <v>123</v>
      </c>
      <c r="V158">
        <v>0</v>
      </c>
      <c r="W158">
        <v>-1</v>
      </c>
      <c r="X158">
        <v>124</v>
      </c>
      <c r="Y158">
        <v>7</v>
      </c>
      <c r="Z158">
        <v>207</v>
      </c>
      <c r="AA158">
        <v>7</v>
      </c>
      <c r="AB158">
        <v>20</v>
      </c>
    </row>
    <row r="159" spans="1:28" x14ac:dyDescent="0.35">
      <c r="A159" t="b">
        <v>1</v>
      </c>
      <c r="B159" t="b">
        <v>1</v>
      </c>
      <c r="C159">
        <v>11</v>
      </c>
      <c r="D159" t="s">
        <v>140</v>
      </c>
      <c r="E159" t="b">
        <v>1</v>
      </c>
      <c r="F159">
        <v>275</v>
      </c>
      <c r="G159" t="s">
        <v>348</v>
      </c>
      <c r="H159" t="s">
        <v>349</v>
      </c>
      <c r="I159">
        <v>134</v>
      </c>
      <c r="J159">
        <v>6</v>
      </c>
      <c r="K159">
        <v>140</v>
      </c>
      <c r="L159">
        <v>0.64734299516908211</v>
      </c>
      <c r="M159" t="s">
        <v>155</v>
      </c>
      <c r="N159" t="s">
        <v>156</v>
      </c>
      <c r="O159">
        <v>11</v>
      </c>
      <c r="P159" t="s">
        <v>157</v>
      </c>
      <c r="Q159">
        <v>518484884</v>
      </c>
      <c r="R159" t="b">
        <v>0</v>
      </c>
      <c r="S159">
        <v>0</v>
      </c>
      <c r="T159" t="b">
        <v>0</v>
      </c>
      <c r="U159">
        <v>136</v>
      </c>
      <c r="V159">
        <v>0</v>
      </c>
      <c r="W159">
        <v>-1</v>
      </c>
      <c r="X159">
        <v>141</v>
      </c>
      <c r="Y159">
        <v>9</v>
      </c>
      <c r="Z159">
        <v>207</v>
      </c>
      <c r="AA159">
        <v>9</v>
      </c>
      <c r="AB159">
        <v>32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CFEA-9A2F-46A9-900E-E52D66688DB6}">
  <sheetPr codeName="Sheet27">
    <tabColor theme="5" tint="0.59999389629810485"/>
  </sheetPr>
  <dimension ref="A1:AK437"/>
  <sheetViews>
    <sheetView topLeftCell="L1" workbookViewId="0"/>
  </sheetViews>
  <sheetFormatPr defaultRowHeight="14.5" x14ac:dyDescent="0.35"/>
  <cols>
    <col min="1" max="1" width="16.1796875" bestFit="1" customWidth="1"/>
    <col min="2" max="2" width="10" bestFit="1" customWidth="1"/>
    <col min="3" max="3" width="13.26953125" bestFit="1" customWidth="1"/>
    <col min="4" max="4" width="12.453125" bestFit="1" customWidth="1"/>
    <col min="5" max="5" width="20.26953125" bestFit="1" customWidth="1"/>
    <col min="6" max="6" width="9.81640625" bestFit="1" customWidth="1"/>
    <col min="7" max="7" width="20.26953125" customWidth="1"/>
  </cols>
  <sheetData>
    <row r="1" spans="1:37" x14ac:dyDescent="0.35">
      <c r="A1" s="1" t="s">
        <v>350</v>
      </c>
      <c r="B1" t="s">
        <v>1</v>
      </c>
      <c r="C1" t="s">
        <v>351</v>
      </c>
      <c r="D1" t="s">
        <v>352</v>
      </c>
      <c r="E1" t="s">
        <v>353</v>
      </c>
      <c r="F1" t="s">
        <v>354</v>
      </c>
      <c r="H1">
        <v>24</v>
      </c>
      <c r="I1" t="s">
        <v>1</v>
      </c>
      <c r="K1" t="s">
        <v>352</v>
      </c>
      <c r="M1">
        <v>0</v>
      </c>
      <c r="N1">
        <v>1</v>
      </c>
      <c r="O1">
        <v>2</v>
      </c>
      <c r="P1">
        <v>3</v>
      </c>
      <c r="Q1">
        <v>4</v>
      </c>
      <c r="R1">
        <v>5</v>
      </c>
      <c r="S1">
        <v>6</v>
      </c>
      <c r="T1">
        <v>7</v>
      </c>
      <c r="U1">
        <v>8</v>
      </c>
      <c r="V1">
        <v>9</v>
      </c>
      <c r="W1">
        <v>10</v>
      </c>
      <c r="X1">
        <v>11</v>
      </c>
      <c r="Y1">
        <v>12</v>
      </c>
      <c r="Z1">
        <v>13</v>
      </c>
      <c r="AA1">
        <v>14</v>
      </c>
      <c r="AB1">
        <v>15</v>
      </c>
      <c r="AC1">
        <v>16</v>
      </c>
      <c r="AD1">
        <v>17</v>
      </c>
      <c r="AE1">
        <v>18</v>
      </c>
      <c r="AF1">
        <v>19</v>
      </c>
      <c r="AG1">
        <v>20</v>
      </c>
      <c r="AH1">
        <v>21</v>
      </c>
      <c r="AI1">
        <v>22</v>
      </c>
      <c r="AJ1">
        <v>23</v>
      </c>
      <c r="AK1">
        <v>24</v>
      </c>
    </row>
    <row r="2" spans="1:37" x14ac:dyDescent="0.35">
      <c r="A2">
        <v>1674</v>
      </c>
      <c r="B2">
        <v>18</v>
      </c>
      <c r="C2">
        <v>0</v>
      </c>
      <c r="D2">
        <v>1</v>
      </c>
      <c r="E2">
        <v>4</v>
      </c>
      <c r="F2" t="b">
        <v>0</v>
      </c>
      <c r="I2">
        <v>1</v>
      </c>
      <c r="J2">
        <v>24</v>
      </c>
      <c r="K2">
        <v>1</v>
      </c>
      <c r="L2" t="s">
        <v>365</v>
      </c>
      <c r="M2" t="e">
        <v>#N/A</v>
      </c>
      <c r="N2">
        <v>5</v>
      </c>
      <c r="O2">
        <v>2</v>
      </c>
      <c r="P2">
        <v>2</v>
      </c>
      <c r="Q2">
        <v>5</v>
      </c>
      <c r="R2">
        <v>7</v>
      </c>
      <c r="S2">
        <v>5</v>
      </c>
      <c r="T2">
        <v>5</v>
      </c>
      <c r="U2">
        <v>5</v>
      </c>
      <c r="V2">
        <v>5</v>
      </c>
      <c r="W2">
        <v>6</v>
      </c>
      <c r="X2">
        <v>4</v>
      </c>
      <c r="Y2">
        <v>3</v>
      </c>
      <c r="Z2">
        <v>3</v>
      </c>
      <c r="AA2">
        <v>4</v>
      </c>
      <c r="AB2">
        <v>4</v>
      </c>
      <c r="AC2">
        <v>3</v>
      </c>
      <c r="AD2">
        <v>3</v>
      </c>
      <c r="AE2">
        <v>3</v>
      </c>
      <c r="AF2">
        <v>3</v>
      </c>
      <c r="AG2">
        <v>2</v>
      </c>
      <c r="AH2">
        <v>1</v>
      </c>
      <c r="AI2">
        <v>1</v>
      </c>
      <c r="AJ2">
        <v>1</v>
      </c>
      <c r="AK2">
        <v>1</v>
      </c>
    </row>
    <row r="3" spans="1:37" x14ac:dyDescent="0.35">
      <c r="A3">
        <v>1675</v>
      </c>
      <c r="B3">
        <v>13</v>
      </c>
      <c r="C3">
        <v>0</v>
      </c>
      <c r="D3">
        <v>2</v>
      </c>
      <c r="E3">
        <v>4</v>
      </c>
      <c r="F3" t="b">
        <v>0</v>
      </c>
      <c r="I3">
        <v>7</v>
      </c>
      <c r="J3">
        <v>24</v>
      </c>
      <c r="K3">
        <v>2</v>
      </c>
      <c r="L3" t="s">
        <v>371</v>
      </c>
      <c r="M3" t="e">
        <v>#N/A</v>
      </c>
      <c r="N3">
        <v>4</v>
      </c>
      <c r="O3">
        <v>7</v>
      </c>
      <c r="P3">
        <v>9</v>
      </c>
      <c r="Q3">
        <v>8</v>
      </c>
      <c r="R3">
        <v>6</v>
      </c>
      <c r="S3">
        <v>6</v>
      </c>
      <c r="T3">
        <v>7</v>
      </c>
      <c r="U3">
        <v>7</v>
      </c>
      <c r="V3">
        <v>7</v>
      </c>
      <c r="W3">
        <v>7</v>
      </c>
      <c r="X3">
        <v>5</v>
      </c>
      <c r="Y3">
        <v>5</v>
      </c>
      <c r="Z3">
        <v>4</v>
      </c>
      <c r="AA3">
        <v>2</v>
      </c>
      <c r="AB3">
        <v>3</v>
      </c>
      <c r="AC3">
        <v>4</v>
      </c>
      <c r="AD3">
        <v>4</v>
      </c>
      <c r="AE3">
        <v>4</v>
      </c>
      <c r="AF3">
        <v>4</v>
      </c>
      <c r="AG3">
        <v>4</v>
      </c>
      <c r="AH3">
        <v>4</v>
      </c>
      <c r="AI3">
        <v>2</v>
      </c>
      <c r="AJ3">
        <v>2</v>
      </c>
      <c r="AK3">
        <v>2</v>
      </c>
    </row>
    <row r="4" spans="1:37" x14ac:dyDescent="0.35">
      <c r="A4">
        <v>1676</v>
      </c>
      <c r="B4">
        <v>6</v>
      </c>
      <c r="C4">
        <v>0</v>
      </c>
      <c r="D4">
        <v>3</v>
      </c>
      <c r="E4">
        <v>0</v>
      </c>
      <c r="F4" t="b">
        <v>0</v>
      </c>
      <c r="I4">
        <v>5</v>
      </c>
      <c r="J4">
        <v>24</v>
      </c>
      <c r="K4">
        <v>3</v>
      </c>
      <c r="L4" t="s">
        <v>369</v>
      </c>
      <c r="M4" t="e">
        <v>#N/A</v>
      </c>
      <c r="N4">
        <v>9</v>
      </c>
      <c r="O4">
        <v>5</v>
      </c>
      <c r="P4">
        <v>3</v>
      </c>
      <c r="Q4">
        <v>2</v>
      </c>
      <c r="R4">
        <v>1</v>
      </c>
      <c r="S4">
        <v>2</v>
      </c>
      <c r="T4">
        <v>2</v>
      </c>
      <c r="U4">
        <v>1</v>
      </c>
      <c r="V4">
        <v>1</v>
      </c>
      <c r="W4">
        <v>2</v>
      </c>
      <c r="X4">
        <v>2</v>
      </c>
      <c r="Y4">
        <v>2</v>
      </c>
      <c r="Z4">
        <v>2</v>
      </c>
      <c r="AA4">
        <v>3</v>
      </c>
      <c r="AB4">
        <v>2</v>
      </c>
      <c r="AC4">
        <v>2</v>
      </c>
      <c r="AD4">
        <v>2</v>
      </c>
      <c r="AE4">
        <v>2</v>
      </c>
      <c r="AF4">
        <v>2</v>
      </c>
      <c r="AG4">
        <v>3</v>
      </c>
      <c r="AH4">
        <v>3</v>
      </c>
      <c r="AI4">
        <v>5</v>
      </c>
      <c r="AJ4">
        <v>3</v>
      </c>
      <c r="AK4">
        <v>3</v>
      </c>
    </row>
    <row r="5" spans="1:37" x14ac:dyDescent="0.35">
      <c r="A5">
        <v>1677</v>
      </c>
      <c r="B5">
        <v>8</v>
      </c>
      <c r="C5">
        <v>0</v>
      </c>
      <c r="D5">
        <v>4</v>
      </c>
      <c r="E5">
        <v>0</v>
      </c>
      <c r="F5" t="b">
        <v>0</v>
      </c>
      <c r="I5">
        <v>8</v>
      </c>
      <c r="J5">
        <v>24</v>
      </c>
      <c r="K5">
        <v>4</v>
      </c>
      <c r="L5" t="s">
        <v>372</v>
      </c>
      <c r="M5">
        <v>4</v>
      </c>
      <c r="N5">
        <v>6</v>
      </c>
      <c r="O5">
        <v>4</v>
      </c>
      <c r="P5">
        <v>6</v>
      </c>
      <c r="Q5">
        <v>6</v>
      </c>
      <c r="R5">
        <v>4</v>
      </c>
      <c r="S5">
        <v>1</v>
      </c>
      <c r="T5">
        <v>1</v>
      </c>
      <c r="U5">
        <v>2</v>
      </c>
      <c r="V5">
        <v>2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2</v>
      </c>
      <c r="AI5">
        <v>3</v>
      </c>
      <c r="AJ5">
        <v>4</v>
      </c>
      <c r="AK5">
        <v>4</v>
      </c>
    </row>
    <row r="6" spans="1:37" x14ac:dyDescent="0.35">
      <c r="A6">
        <v>1696</v>
      </c>
      <c r="B6">
        <v>18</v>
      </c>
      <c r="C6">
        <v>1</v>
      </c>
      <c r="D6">
        <v>1</v>
      </c>
      <c r="E6">
        <v>8</v>
      </c>
      <c r="F6" t="b">
        <v>0</v>
      </c>
      <c r="I6">
        <v>18</v>
      </c>
      <c r="J6">
        <v>24</v>
      </c>
      <c r="K6">
        <v>5</v>
      </c>
      <c r="L6" t="s">
        <v>382</v>
      </c>
      <c r="M6">
        <v>1</v>
      </c>
      <c r="N6">
        <v>1</v>
      </c>
      <c r="O6">
        <v>3</v>
      </c>
      <c r="P6">
        <v>5</v>
      </c>
      <c r="Q6">
        <v>4</v>
      </c>
      <c r="R6">
        <v>3</v>
      </c>
      <c r="S6">
        <v>4</v>
      </c>
      <c r="T6">
        <v>6</v>
      </c>
      <c r="U6">
        <v>8</v>
      </c>
      <c r="V6">
        <v>8</v>
      </c>
      <c r="W6">
        <v>8</v>
      </c>
      <c r="X6">
        <v>8</v>
      </c>
      <c r="Y6">
        <v>7</v>
      </c>
      <c r="Z6">
        <v>7</v>
      </c>
      <c r="AA6">
        <v>7</v>
      </c>
      <c r="AB6">
        <v>7</v>
      </c>
      <c r="AC6">
        <v>9</v>
      </c>
      <c r="AD6">
        <v>8</v>
      </c>
      <c r="AE6">
        <v>7</v>
      </c>
      <c r="AF6">
        <v>6</v>
      </c>
      <c r="AG6">
        <v>6</v>
      </c>
      <c r="AH6">
        <v>8</v>
      </c>
      <c r="AI6">
        <v>8</v>
      </c>
      <c r="AJ6">
        <v>6</v>
      </c>
      <c r="AK6">
        <v>5</v>
      </c>
    </row>
    <row r="7" spans="1:37" x14ac:dyDescent="0.35">
      <c r="A7">
        <v>1697</v>
      </c>
      <c r="B7">
        <v>13</v>
      </c>
      <c r="C7">
        <v>1</v>
      </c>
      <c r="D7">
        <v>2</v>
      </c>
      <c r="E7">
        <v>8</v>
      </c>
      <c r="F7" t="b">
        <v>0</v>
      </c>
      <c r="I7">
        <v>4</v>
      </c>
      <c r="J7">
        <v>24</v>
      </c>
      <c r="K7">
        <v>6</v>
      </c>
      <c r="L7" t="s">
        <v>368</v>
      </c>
      <c r="M7" t="e">
        <v>#N/A</v>
      </c>
      <c r="N7">
        <v>16</v>
      </c>
      <c r="O7">
        <v>17</v>
      </c>
      <c r="P7">
        <v>13</v>
      </c>
      <c r="Q7">
        <v>11</v>
      </c>
      <c r="R7">
        <v>8</v>
      </c>
      <c r="S7">
        <v>9</v>
      </c>
      <c r="T7">
        <v>9</v>
      </c>
      <c r="U7">
        <v>9</v>
      </c>
      <c r="V7">
        <v>11</v>
      </c>
      <c r="W7">
        <v>9</v>
      </c>
      <c r="X7">
        <v>9</v>
      </c>
      <c r="Y7">
        <v>8</v>
      </c>
      <c r="Z7">
        <v>8</v>
      </c>
      <c r="AA7">
        <v>8</v>
      </c>
      <c r="AB7">
        <v>6</v>
      </c>
      <c r="AC7">
        <v>6</v>
      </c>
      <c r="AD7">
        <v>9</v>
      </c>
      <c r="AE7">
        <v>8</v>
      </c>
      <c r="AF7">
        <v>7</v>
      </c>
      <c r="AG7">
        <v>7</v>
      </c>
      <c r="AH7">
        <v>5</v>
      </c>
      <c r="AI7">
        <v>4</v>
      </c>
      <c r="AJ7">
        <v>7</v>
      </c>
      <c r="AK7">
        <v>6</v>
      </c>
    </row>
    <row r="8" spans="1:37" x14ac:dyDescent="0.35">
      <c r="A8">
        <v>1698</v>
      </c>
      <c r="B8">
        <v>17</v>
      </c>
      <c r="C8">
        <v>1</v>
      </c>
      <c r="D8">
        <v>3</v>
      </c>
      <c r="E8">
        <v>4</v>
      </c>
      <c r="F8" t="b">
        <v>0</v>
      </c>
      <c r="I8">
        <v>17</v>
      </c>
      <c r="J8">
        <v>24</v>
      </c>
      <c r="K8">
        <v>7</v>
      </c>
      <c r="L8" t="s">
        <v>381</v>
      </c>
      <c r="M8" t="e">
        <v>#N/A</v>
      </c>
      <c r="N8">
        <v>3</v>
      </c>
      <c r="O8">
        <v>6</v>
      </c>
      <c r="P8">
        <v>4</v>
      </c>
      <c r="Q8">
        <v>3</v>
      </c>
      <c r="R8">
        <v>2</v>
      </c>
      <c r="S8">
        <v>3</v>
      </c>
      <c r="T8">
        <v>3</v>
      </c>
      <c r="U8">
        <v>4</v>
      </c>
      <c r="V8">
        <v>4</v>
      </c>
      <c r="W8">
        <v>3</v>
      </c>
      <c r="X8">
        <v>3</v>
      </c>
      <c r="Y8">
        <v>4</v>
      </c>
      <c r="Z8">
        <v>5</v>
      </c>
      <c r="AA8">
        <v>6</v>
      </c>
      <c r="AB8">
        <v>9</v>
      </c>
      <c r="AC8">
        <v>8</v>
      </c>
      <c r="AD8">
        <v>7</v>
      </c>
      <c r="AE8">
        <v>5</v>
      </c>
      <c r="AF8">
        <v>8</v>
      </c>
      <c r="AG8">
        <v>8</v>
      </c>
      <c r="AH8">
        <v>6</v>
      </c>
      <c r="AI8">
        <v>6</v>
      </c>
      <c r="AJ8">
        <v>9</v>
      </c>
      <c r="AK8">
        <v>7</v>
      </c>
    </row>
    <row r="9" spans="1:37" x14ac:dyDescent="0.35">
      <c r="A9">
        <v>1699</v>
      </c>
      <c r="B9">
        <v>7</v>
      </c>
      <c r="C9">
        <v>1</v>
      </c>
      <c r="D9">
        <v>4</v>
      </c>
      <c r="E9">
        <v>4</v>
      </c>
      <c r="F9" t="b">
        <v>0</v>
      </c>
      <c r="I9">
        <v>13</v>
      </c>
      <c r="J9">
        <v>24</v>
      </c>
      <c r="K9">
        <v>8</v>
      </c>
      <c r="L9" t="s">
        <v>377</v>
      </c>
      <c r="M9">
        <v>2</v>
      </c>
      <c r="N9">
        <v>2</v>
      </c>
      <c r="O9">
        <v>1</v>
      </c>
      <c r="P9">
        <v>1</v>
      </c>
      <c r="Q9">
        <v>1</v>
      </c>
      <c r="R9">
        <v>5</v>
      </c>
      <c r="S9">
        <v>7</v>
      </c>
      <c r="T9">
        <v>4</v>
      </c>
      <c r="U9">
        <v>3</v>
      </c>
      <c r="V9">
        <v>3</v>
      </c>
      <c r="W9">
        <v>4</v>
      </c>
      <c r="X9">
        <v>6</v>
      </c>
      <c r="Y9">
        <v>6</v>
      </c>
      <c r="Z9">
        <v>6</v>
      </c>
      <c r="AA9">
        <v>5</v>
      </c>
      <c r="AB9">
        <v>5</v>
      </c>
      <c r="AC9">
        <v>5</v>
      </c>
      <c r="AD9">
        <v>5</v>
      </c>
      <c r="AE9">
        <v>6</v>
      </c>
      <c r="AF9">
        <v>5</v>
      </c>
      <c r="AG9">
        <v>5</v>
      </c>
      <c r="AH9">
        <v>7</v>
      </c>
      <c r="AI9">
        <v>7</v>
      </c>
      <c r="AJ9">
        <v>5</v>
      </c>
      <c r="AK9">
        <v>8</v>
      </c>
    </row>
    <row r="10" spans="1:37" x14ac:dyDescent="0.35">
      <c r="A10">
        <v>1700</v>
      </c>
      <c r="B10">
        <v>1</v>
      </c>
      <c r="C10">
        <v>1</v>
      </c>
      <c r="D10">
        <v>5</v>
      </c>
      <c r="E10">
        <v>4</v>
      </c>
      <c r="F10" t="b">
        <v>0</v>
      </c>
      <c r="I10">
        <v>12</v>
      </c>
      <c r="J10">
        <v>24</v>
      </c>
      <c r="K10">
        <v>9</v>
      </c>
      <c r="L10" t="s">
        <v>376</v>
      </c>
      <c r="M10" t="e">
        <v>#N/A</v>
      </c>
      <c r="N10">
        <v>8</v>
      </c>
      <c r="O10">
        <v>9</v>
      </c>
      <c r="P10">
        <v>8</v>
      </c>
      <c r="Q10">
        <v>10</v>
      </c>
      <c r="R10">
        <v>12</v>
      </c>
      <c r="S10">
        <v>8</v>
      </c>
      <c r="T10">
        <v>8</v>
      </c>
      <c r="U10">
        <v>6</v>
      </c>
      <c r="V10">
        <v>6</v>
      </c>
      <c r="W10">
        <v>5</v>
      </c>
      <c r="X10">
        <v>7</v>
      </c>
      <c r="Y10">
        <v>9</v>
      </c>
      <c r="Z10">
        <v>9</v>
      </c>
      <c r="AA10">
        <v>9</v>
      </c>
      <c r="AB10">
        <v>8</v>
      </c>
      <c r="AC10">
        <v>7</v>
      </c>
      <c r="AD10">
        <v>6</v>
      </c>
      <c r="AE10">
        <v>9</v>
      </c>
      <c r="AF10">
        <v>9</v>
      </c>
      <c r="AG10">
        <v>9</v>
      </c>
      <c r="AH10">
        <v>9</v>
      </c>
      <c r="AI10">
        <v>9</v>
      </c>
      <c r="AJ10">
        <v>8</v>
      </c>
      <c r="AK10">
        <v>9</v>
      </c>
    </row>
    <row r="11" spans="1:37" x14ac:dyDescent="0.35">
      <c r="A11">
        <v>1701</v>
      </c>
      <c r="B11">
        <v>8</v>
      </c>
      <c r="C11">
        <v>1</v>
      </c>
      <c r="D11">
        <v>6</v>
      </c>
      <c r="E11">
        <v>4</v>
      </c>
      <c r="F11" t="b">
        <v>0</v>
      </c>
      <c r="I11">
        <v>6</v>
      </c>
      <c r="J11">
        <v>24</v>
      </c>
      <c r="K11">
        <v>10</v>
      </c>
      <c r="L11" t="s">
        <v>370</v>
      </c>
      <c r="M11">
        <v>3</v>
      </c>
      <c r="N11">
        <v>11</v>
      </c>
      <c r="O11">
        <v>10</v>
      </c>
      <c r="P11">
        <v>11</v>
      </c>
      <c r="Q11">
        <v>9</v>
      </c>
      <c r="R11">
        <v>10</v>
      </c>
      <c r="S11">
        <v>14</v>
      </c>
      <c r="T11">
        <v>14</v>
      </c>
      <c r="U11">
        <v>14</v>
      </c>
      <c r="V11">
        <v>14</v>
      </c>
      <c r="W11">
        <v>12</v>
      </c>
      <c r="X11">
        <v>13</v>
      </c>
      <c r="Y11">
        <v>14</v>
      </c>
      <c r="Z11">
        <v>13</v>
      </c>
      <c r="AA11">
        <v>13</v>
      </c>
      <c r="AB11">
        <v>11</v>
      </c>
      <c r="AC11">
        <v>12</v>
      </c>
      <c r="AD11">
        <v>10</v>
      </c>
      <c r="AE11">
        <v>10</v>
      </c>
      <c r="AF11">
        <v>10</v>
      </c>
      <c r="AG11">
        <v>10</v>
      </c>
      <c r="AH11">
        <v>10</v>
      </c>
      <c r="AI11">
        <v>10</v>
      </c>
      <c r="AJ11">
        <v>10</v>
      </c>
      <c r="AK11">
        <v>10</v>
      </c>
    </row>
    <row r="12" spans="1:37" x14ac:dyDescent="0.35">
      <c r="A12">
        <v>1702</v>
      </c>
      <c r="B12">
        <v>11</v>
      </c>
      <c r="C12">
        <v>1</v>
      </c>
      <c r="D12">
        <v>7</v>
      </c>
      <c r="E12">
        <v>4</v>
      </c>
      <c r="F12" t="b">
        <v>0</v>
      </c>
      <c r="I12">
        <v>9</v>
      </c>
      <c r="J12">
        <v>24</v>
      </c>
      <c r="K12">
        <v>11</v>
      </c>
      <c r="L12" t="s">
        <v>373</v>
      </c>
      <c r="M12" t="e">
        <v>#N/A</v>
      </c>
      <c r="N12">
        <v>13</v>
      </c>
      <c r="O12">
        <v>14</v>
      </c>
      <c r="P12">
        <v>16</v>
      </c>
      <c r="Q12">
        <v>16</v>
      </c>
      <c r="R12">
        <v>14</v>
      </c>
      <c r="S12">
        <v>13</v>
      </c>
      <c r="T12">
        <v>11</v>
      </c>
      <c r="U12">
        <v>13</v>
      </c>
      <c r="V12">
        <v>10</v>
      </c>
      <c r="W12">
        <v>11</v>
      </c>
      <c r="X12">
        <v>12</v>
      </c>
      <c r="Y12">
        <v>13</v>
      </c>
      <c r="Z12">
        <v>11</v>
      </c>
      <c r="AA12">
        <v>10</v>
      </c>
      <c r="AB12">
        <v>10</v>
      </c>
      <c r="AC12">
        <v>11</v>
      </c>
      <c r="AD12">
        <v>12</v>
      </c>
      <c r="AE12">
        <v>12</v>
      </c>
      <c r="AF12">
        <v>12</v>
      </c>
      <c r="AG12">
        <v>12</v>
      </c>
      <c r="AH12">
        <v>13</v>
      </c>
      <c r="AI12">
        <v>14</v>
      </c>
      <c r="AJ12">
        <v>12</v>
      </c>
      <c r="AK12">
        <v>11</v>
      </c>
    </row>
    <row r="13" spans="1:37" x14ac:dyDescent="0.35">
      <c r="A13">
        <v>1703</v>
      </c>
      <c r="B13">
        <v>12</v>
      </c>
      <c r="C13">
        <v>1</v>
      </c>
      <c r="D13">
        <v>8</v>
      </c>
      <c r="E13">
        <v>4</v>
      </c>
      <c r="F13" t="b">
        <v>0</v>
      </c>
      <c r="I13">
        <v>14</v>
      </c>
      <c r="J13">
        <v>24</v>
      </c>
      <c r="K13">
        <v>12</v>
      </c>
      <c r="L13" t="s">
        <v>378</v>
      </c>
      <c r="M13" t="e">
        <v>#N/A</v>
      </c>
      <c r="N13">
        <v>15</v>
      </c>
      <c r="O13">
        <v>12</v>
      </c>
      <c r="P13">
        <v>7</v>
      </c>
      <c r="Q13">
        <v>7</v>
      </c>
      <c r="R13">
        <v>9</v>
      </c>
      <c r="S13">
        <v>12</v>
      </c>
      <c r="T13">
        <v>13</v>
      </c>
      <c r="U13">
        <v>10</v>
      </c>
      <c r="V13">
        <v>12</v>
      </c>
      <c r="W13">
        <v>13</v>
      </c>
      <c r="X13">
        <v>14</v>
      </c>
      <c r="Y13">
        <v>11</v>
      </c>
      <c r="Z13">
        <v>12</v>
      </c>
      <c r="AA13">
        <v>14</v>
      </c>
      <c r="AB13">
        <v>15</v>
      </c>
      <c r="AC13">
        <v>15</v>
      </c>
      <c r="AD13">
        <v>15</v>
      </c>
      <c r="AE13">
        <v>15</v>
      </c>
      <c r="AF13">
        <v>15</v>
      </c>
      <c r="AG13">
        <v>14</v>
      </c>
      <c r="AH13">
        <v>14</v>
      </c>
      <c r="AI13">
        <v>11</v>
      </c>
      <c r="AJ13">
        <v>11</v>
      </c>
      <c r="AK13">
        <v>12</v>
      </c>
    </row>
    <row r="14" spans="1:37" x14ac:dyDescent="0.35">
      <c r="A14">
        <v>1704</v>
      </c>
      <c r="B14">
        <v>5</v>
      </c>
      <c r="C14">
        <v>1</v>
      </c>
      <c r="D14">
        <v>9</v>
      </c>
      <c r="E14">
        <v>4</v>
      </c>
      <c r="F14" t="b">
        <v>0</v>
      </c>
      <c r="I14">
        <v>2</v>
      </c>
      <c r="J14">
        <v>24</v>
      </c>
      <c r="K14">
        <v>13</v>
      </c>
      <c r="L14" t="s">
        <v>366</v>
      </c>
      <c r="M14" t="e">
        <v>#N/A</v>
      </c>
      <c r="N14">
        <v>18</v>
      </c>
      <c r="O14">
        <v>11</v>
      </c>
      <c r="P14">
        <v>12</v>
      </c>
      <c r="Q14">
        <v>12</v>
      </c>
      <c r="R14">
        <v>11</v>
      </c>
      <c r="S14">
        <v>10</v>
      </c>
      <c r="T14">
        <v>10</v>
      </c>
      <c r="U14">
        <v>12</v>
      </c>
      <c r="V14">
        <v>13</v>
      </c>
      <c r="W14">
        <v>15</v>
      </c>
      <c r="X14">
        <v>15</v>
      </c>
      <c r="Y14">
        <v>15</v>
      </c>
      <c r="Z14">
        <v>15</v>
      </c>
      <c r="AA14">
        <v>11</v>
      </c>
      <c r="AB14">
        <v>12</v>
      </c>
      <c r="AC14">
        <v>10</v>
      </c>
      <c r="AD14">
        <v>11</v>
      </c>
      <c r="AE14">
        <v>11</v>
      </c>
      <c r="AF14">
        <v>11</v>
      </c>
      <c r="AG14">
        <v>11</v>
      </c>
      <c r="AH14">
        <v>11</v>
      </c>
      <c r="AI14">
        <v>12</v>
      </c>
      <c r="AJ14">
        <v>13</v>
      </c>
      <c r="AK14">
        <v>13</v>
      </c>
    </row>
    <row r="15" spans="1:37" x14ac:dyDescent="0.35">
      <c r="A15">
        <v>1705</v>
      </c>
      <c r="B15">
        <v>16</v>
      </c>
      <c r="C15">
        <v>1</v>
      </c>
      <c r="D15">
        <v>10</v>
      </c>
      <c r="E15">
        <v>0</v>
      </c>
      <c r="F15" t="b">
        <v>0</v>
      </c>
      <c r="I15">
        <v>16</v>
      </c>
      <c r="J15">
        <v>24</v>
      </c>
      <c r="K15">
        <v>14</v>
      </c>
      <c r="L15" t="s">
        <v>380</v>
      </c>
      <c r="M15" t="e">
        <v>#N/A</v>
      </c>
      <c r="N15">
        <v>10</v>
      </c>
      <c r="O15">
        <v>15</v>
      </c>
      <c r="P15">
        <v>17</v>
      </c>
      <c r="Q15">
        <v>17</v>
      </c>
      <c r="R15">
        <v>17</v>
      </c>
      <c r="S15">
        <v>17</v>
      </c>
      <c r="T15">
        <v>15</v>
      </c>
      <c r="U15">
        <v>15</v>
      </c>
      <c r="V15">
        <v>15</v>
      </c>
      <c r="W15">
        <v>14</v>
      </c>
      <c r="X15">
        <v>11</v>
      </c>
      <c r="Y15">
        <v>12</v>
      </c>
      <c r="Z15">
        <v>14</v>
      </c>
      <c r="AA15">
        <v>15</v>
      </c>
      <c r="AB15">
        <v>14</v>
      </c>
      <c r="AC15">
        <v>14</v>
      </c>
      <c r="AD15">
        <v>14</v>
      </c>
      <c r="AE15">
        <v>13</v>
      </c>
      <c r="AF15">
        <v>13</v>
      </c>
      <c r="AG15">
        <v>13</v>
      </c>
      <c r="AH15">
        <v>12</v>
      </c>
      <c r="AI15">
        <v>13</v>
      </c>
      <c r="AJ15">
        <v>14</v>
      </c>
      <c r="AK15">
        <v>14</v>
      </c>
    </row>
    <row r="16" spans="1:37" x14ac:dyDescent="0.35">
      <c r="A16">
        <v>1706</v>
      </c>
      <c r="B16">
        <v>6</v>
      </c>
      <c r="C16">
        <v>1</v>
      </c>
      <c r="D16">
        <v>11</v>
      </c>
      <c r="E16">
        <v>0</v>
      </c>
      <c r="F16" t="b">
        <v>0</v>
      </c>
      <c r="I16">
        <v>10</v>
      </c>
      <c r="J16">
        <v>24</v>
      </c>
      <c r="K16">
        <v>15</v>
      </c>
      <c r="L16" t="s">
        <v>374</v>
      </c>
      <c r="M16" t="e">
        <v>#N/A</v>
      </c>
      <c r="N16">
        <v>14</v>
      </c>
      <c r="O16">
        <v>16</v>
      </c>
      <c r="P16">
        <v>14</v>
      </c>
      <c r="Q16">
        <v>14</v>
      </c>
      <c r="R16">
        <v>13</v>
      </c>
      <c r="S16">
        <v>11</v>
      </c>
      <c r="T16">
        <v>12</v>
      </c>
      <c r="U16">
        <v>11</v>
      </c>
      <c r="V16">
        <v>9</v>
      </c>
      <c r="W16">
        <v>10</v>
      </c>
      <c r="X16">
        <v>10</v>
      </c>
      <c r="Y16">
        <v>10</v>
      </c>
      <c r="Z16">
        <v>10</v>
      </c>
      <c r="AA16">
        <v>12</v>
      </c>
      <c r="AB16">
        <v>13</v>
      </c>
      <c r="AC16">
        <v>13</v>
      </c>
      <c r="AD16">
        <v>13</v>
      </c>
      <c r="AE16">
        <v>14</v>
      </c>
      <c r="AF16">
        <v>14</v>
      </c>
      <c r="AG16">
        <v>15</v>
      </c>
      <c r="AH16">
        <v>15</v>
      </c>
      <c r="AI16">
        <v>15</v>
      </c>
      <c r="AJ16">
        <v>15</v>
      </c>
      <c r="AK16">
        <v>15</v>
      </c>
    </row>
    <row r="17" spans="1:37" x14ac:dyDescent="0.35">
      <c r="A17">
        <v>1707</v>
      </c>
      <c r="B17">
        <v>15</v>
      </c>
      <c r="C17">
        <v>1</v>
      </c>
      <c r="D17">
        <v>12</v>
      </c>
      <c r="E17">
        <v>0</v>
      </c>
      <c r="F17" t="b">
        <v>0</v>
      </c>
      <c r="I17">
        <v>15</v>
      </c>
      <c r="J17">
        <v>24</v>
      </c>
      <c r="K17">
        <v>16</v>
      </c>
      <c r="L17" t="s">
        <v>379</v>
      </c>
      <c r="M17" t="e">
        <v>#N/A</v>
      </c>
      <c r="N17">
        <v>12</v>
      </c>
      <c r="O17">
        <v>8</v>
      </c>
      <c r="P17">
        <v>10</v>
      </c>
      <c r="Q17">
        <v>13</v>
      </c>
      <c r="R17">
        <v>15</v>
      </c>
      <c r="S17">
        <v>16</v>
      </c>
      <c r="T17">
        <v>17</v>
      </c>
      <c r="U17">
        <v>17</v>
      </c>
      <c r="V17">
        <v>17</v>
      </c>
      <c r="W17">
        <v>17</v>
      </c>
      <c r="X17">
        <v>17</v>
      </c>
      <c r="Y17">
        <v>17</v>
      </c>
      <c r="Z17">
        <v>16</v>
      </c>
      <c r="AA17">
        <v>16</v>
      </c>
      <c r="AB17">
        <v>16</v>
      </c>
      <c r="AC17">
        <v>16</v>
      </c>
      <c r="AD17">
        <v>16</v>
      </c>
      <c r="AE17">
        <v>16</v>
      </c>
      <c r="AF17">
        <v>17</v>
      </c>
      <c r="AG17">
        <v>17</v>
      </c>
      <c r="AH17">
        <v>17</v>
      </c>
      <c r="AI17">
        <v>17</v>
      </c>
      <c r="AJ17">
        <v>16</v>
      </c>
      <c r="AK17">
        <v>16</v>
      </c>
    </row>
    <row r="18" spans="1:37" x14ac:dyDescent="0.35">
      <c r="A18">
        <v>1708</v>
      </c>
      <c r="B18">
        <v>9</v>
      </c>
      <c r="C18">
        <v>1</v>
      </c>
      <c r="D18">
        <v>13</v>
      </c>
      <c r="E18">
        <v>0</v>
      </c>
      <c r="F18" t="b">
        <v>0</v>
      </c>
      <c r="I18">
        <v>11</v>
      </c>
      <c r="J18">
        <v>24</v>
      </c>
      <c r="K18">
        <v>17</v>
      </c>
      <c r="L18" t="s">
        <v>375</v>
      </c>
      <c r="M18" t="e">
        <v>#N/A</v>
      </c>
      <c r="N18">
        <v>7</v>
      </c>
      <c r="O18">
        <v>13</v>
      </c>
      <c r="P18">
        <v>15</v>
      </c>
      <c r="Q18">
        <v>15</v>
      </c>
      <c r="R18">
        <v>16</v>
      </c>
      <c r="S18">
        <v>15</v>
      </c>
      <c r="T18">
        <v>16</v>
      </c>
      <c r="U18">
        <v>16</v>
      </c>
      <c r="V18">
        <v>16</v>
      </c>
      <c r="W18">
        <v>16</v>
      </c>
      <c r="X18">
        <v>16</v>
      </c>
      <c r="Y18">
        <v>16</v>
      </c>
      <c r="Z18">
        <v>17</v>
      </c>
      <c r="AA18">
        <v>17</v>
      </c>
      <c r="AB18">
        <v>17</v>
      </c>
      <c r="AC18">
        <v>17</v>
      </c>
      <c r="AD18">
        <v>17</v>
      </c>
      <c r="AE18">
        <v>17</v>
      </c>
      <c r="AF18">
        <v>16</v>
      </c>
      <c r="AG18">
        <v>16</v>
      </c>
      <c r="AH18">
        <v>16</v>
      </c>
      <c r="AI18">
        <v>16</v>
      </c>
      <c r="AJ18">
        <v>17</v>
      </c>
      <c r="AK18">
        <v>17</v>
      </c>
    </row>
    <row r="19" spans="1:37" x14ac:dyDescent="0.35">
      <c r="A19">
        <v>1709</v>
      </c>
      <c r="B19">
        <v>10</v>
      </c>
      <c r="C19">
        <v>1</v>
      </c>
      <c r="D19">
        <v>14</v>
      </c>
      <c r="E19">
        <v>0</v>
      </c>
      <c r="F19" t="b">
        <v>0</v>
      </c>
      <c r="I19">
        <v>3</v>
      </c>
      <c r="J19">
        <v>24</v>
      </c>
      <c r="K19">
        <v>18</v>
      </c>
      <c r="L19" t="s">
        <v>367</v>
      </c>
      <c r="M19" t="e">
        <v>#N/A</v>
      </c>
      <c r="N19">
        <v>17</v>
      </c>
      <c r="O19">
        <v>18</v>
      </c>
      <c r="P19">
        <v>18</v>
      </c>
      <c r="Q19">
        <v>18</v>
      </c>
      <c r="R19">
        <v>18</v>
      </c>
      <c r="S19">
        <v>18</v>
      </c>
      <c r="T19">
        <v>18</v>
      </c>
      <c r="U19">
        <v>18</v>
      </c>
      <c r="V19">
        <v>18</v>
      </c>
      <c r="W19">
        <v>18</v>
      </c>
      <c r="X19">
        <v>18</v>
      </c>
      <c r="Y19">
        <v>18</v>
      </c>
      <c r="Z19">
        <v>18</v>
      </c>
      <c r="AA19">
        <v>18</v>
      </c>
      <c r="AB19">
        <v>18</v>
      </c>
      <c r="AC19">
        <v>18</v>
      </c>
      <c r="AD19">
        <v>18</v>
      </c>
      <c r="AE19">
        <v>18</v>
      </c>
      <c r="AF19">
        <v>18</v>
      </c>
      <c r="AG19">
        <v>18</v>
      </c>
      <c r="AH19">
        <v>18</v>
      </c>
      <c r="AI19">
        <v>18</v>
      </c>
      <c r="AJ19">
        <v>18</v>
      </c>
      <c r="AK19">
        <v>18</v>
      </c>
    </row>
    <row r="20" spans="1:37" x14ac:dyDescent="0.35">
      <c r="A20">
        <v>1710</v>
      </c>
      <c r="B20">
        <v>14</v>
      </c>
      <c r="C20">
        <v>1</v>
      </c>
      <c r="D20">
        <v>15</v>
      </c>
      <c r="E20">
        <v>0</v>
      </c>
      <c r="F20" t="b">
        <v>0</v>
      </c>
    </row>
    <row r="21" spans="1:37" x14ac:dyDescent="0.35">
      <c r="A21">
        <v>1711</v>
      </c>
      <c r="B21">
        <v>4</v>
      </c>
      <c r="C21">
        <v>1</v>
      </c>
      <c r="D21">
        <v>16</v>
      </c>
      <c r="E21">
        <v>0</v>
      </c>
      <c r="F21" t="b">
        <v>0</v>
      </c>
    </row>
    <row r="22" spans="1:37" x14ac:dyDescent="0.35">
      <c r="A22">
        <v>1712</v>
      </c>
      <c r="B22">
        <v>3</v>
      </c>
      <c r="C22">
        <v>1</v>
      </c>
      <c r="D22">
        <v>17</v>
      </c>
      <c r="E22">
        <v>0</v>
      </c>
      <c r="F22" t="b">
        <v>0</v>
      </c>
    </row>
    <row r="23" spans="1:37" x14ac:dyDescent="0.35">
      <c r="A23">
        <v>1713</v>
      </c>
      <c r="B23">
        <v>2</v>
      </c>
      <c r="C23">
        <v>1</v>
      </c>
      <c r="D23">
        <v>18</v>
      </c>
      <c r="E23">
        <v>0</v>
      </c>
      <c r="F23" t="b">
        <v>0</v>
      </c>
    </row>
    <row r="24" spans="1:37" x14ac:dyDescent="0.35">
      <c r="A24">
        <v>1714</v>
      </c>
      <c r="B24">
        <v>13</v>
      </c>
      <c r="C24">
        <v>2</v>
      </c>
      <c r="D24">
        <v>1</v>
      </c>
      <c r="E24">
        <v>12</v>
      </c>
      <c r="F24" t="b">
        <v>0</v>
      </c>
    </row>
    <row r="25" spans="1:37" x14ac:dyDescent="0.35">
      <c r="A25">
        <v>1715</v>
      </c>
      <c r="B25">
        <v>1</v>
      </c>
      <c r="C25">
        <v>2</v>
      </c>
      <c r="D25">
        <v>2</v>
      </c>
      <c r="E25">
        <v>8</v>
      </c>
      <c r="F25" t="b">
        <v>0</v>
      </c>
    </row>
    <row r="26" spans="1:37" x14ac:dyDescent="0.35">
      <c r="A26">
        <v>1716</v>
      </c>
      <c r="B26">
        <v>18</v>
      </c>
      <c r="C26">
        <v>2</v>
      </c>
      <c r="D26">
        <v>3</v>
      </c>
      <c r="E26">
        <v>8</v>
      </c>
      <c r="F26" t="b">
        <v>0</v>
      </c>
    </row>
    <row r="27" spans="1:37" x14ac:dyDescent="0.35">
      <c r="A27">
        <v>1717</v>
      </c>
      <c r="B27">
        <v>8</v>
      </c>
      <c r="C27">
        <v>2</v>
      </c>
      <c r="D27">
        <v>4</v>
      </c>
      <c r="E27">
        <v>8</v>
      </c>
      <c r="F27" t="b">
        <v>0</v>
      </c>
    </row>
    <row r="28" spans="1:37" x14ac:dyDescent="0.35">
      <c r="A28">
        <v>1718</v>
      </c>
      <c r="B28">
        <v>5</v>
      </c>
      <c r="C28">
        <v>2</v>
      </c>
      <c r="D28">
        <v>5</v>
      </c>
      <c r="E28">
        <v>8</v>
      </c>
      <c r="F28" t="b">
        <v>0</v>
      </c>
    </row>
    <row r="29" spans="1:37" x14ac:dyDescent="0.35">
      <c r="A29">
        <v>1719</v>
      </c>
      <c r="B29">
        <v>17</v>
      </c>
      <c r="C29">
        <v>2</v>
      </c>
      <c r="D29">
        <v>6</v>
      </c>
      <c r="E29">
        <v>4</v>
      </c>
      <c r="F29" t="b">
        <v>0</v>
      </c>
    </row>
    <row r="30" spans="1:37" x14ac:dyDescent="0.35">
      <c r="A30">
        <v>1720</v>
      </c>
      <c r="B30">
        <v>7</v>
      </c>
      <c r="C30">
        <v>2</v>
      </c>
      <c r="D30">
        <v>7</v>
      </c>
      <c r="E30">
        <v>4</v>
      </c>
      <c r="F30" t="b">
        <v>0</v>
      </c>
    </row>
    <row r="31" spans="1:37" x14ac:dyDescent="0.35">
      <c r="A31">
        <v>1721</v>
      </c>
      <c r="B31">
        <v>15</v>
      </c>
      <c r="C31">
        <v>2</v>
      </c>
      <c r="D31">
        <v>8</v>
      </c>
      <c r="E31">
        <v>4</v>
      </c>
      <c r="F31" t="b">
        <v>0</v>
      </c>
    </row>
    <row r="32" spans="1:37" x14ac:dyDescent="0.35">
      <c r="A32">
        <v>1722</v>
      </c>
      <c r="B32">
        <v>12</v>
      </c>
      <c r="C32">
        <v>2</v>
      </c>
      <c r="D32">
        <v>9</v>
      </c>
      <c r="E32">
        <v>4</v>
      </c>
      <c r="F32" t="b">
        <v>0</v>
      </c>
    </row>
    <row r="33" spans="1:6" x14ac:dyDescent="0.35">
      <c r="A33">
        <v>1723</v>
      </c>
      <c r="B33">
        <v>6</v>
      </c>
      <c r="C33">
        <v>2</v>
      </c>
      <c r="D33">
        <v>10</v>
      </c>
      <c r="E33">
        <v>4</v>
      </c>
      <c r="F33" t="b">
        <v>0</v>
      </c>
    </row>
    <row r="34" spans="1:6" x14ac:dyDescent="0.35">
      <c r="A34">
        <v>1724</v>
      </c>
      <c r="B34">
        <v>2</v>
      </c>
      <c r="C34">
        <v>2</v>
      </c>
      <c r="D34">
        <v>11</v>
      </c>
      <c r="E34">
        <v>4</v>
      </c>
      <c r="F34" t="b">
        <v>0</v>
      </c>
    </row>
    <row r="35" spans="1:6" x14ac:dyDescent="0.35">
      <c r="A35">
        <v>1725</v>
      </c>
      <c r="B35">
        <v>14</v>
      </c>
      <c r="C35">
        <v>2</v>
      </c>
      <c r="D35">
        <v>12</v>
      </c>
      <c r="E35">
        <v>4</v>
      </c>
      <c r="F35" t="b">
        <v>0</v>
      </c>
    </row>
    <row r="36" spans="1:6" x14ac:dyDescent="0.35">
      <c r="A36">
        <v>1726</v>
      </c>
      <c r="B36">
        <v>11</v>
      </c>
      <c r="C36">
        <v>2</v>
      </c>
      <c r="D36">
        <v>13</v>
      </c>
      <c r="E36">
        <v>4</v>
      </c>
      <c r="F36" t="b">
        <v>0</v>
      </c>
    </row>
    <row r="37" spans="1:6" x14ac:dyDescent="0.35">
      <c r="A37">
        <v>1727</v>
      </c>
      <c r="B37">
        <v>9</v>
      </c>
      <c r="C37">
        <v>2</v>
      </c>
      <c r="D37">
        <v>14</v>
      </c>
      <c r="E37">
        <v>0</v>
      </c>
      <c r="F37" t="b">
        <v>0</v>
      </c>
    </row>
    <row r="38" spans="1:6" x14ac:dyDescent="0.35">
      <c r="A38">
        <v>1728</v>
      </c>
      <c r="B38">
        <v>16</v>
      </c>
      <c r="C38">
        <v>2</v>
      </c>
      <c r="D38">
        <v>15</v>
      </c>
      <c r="E38">
        <v>0</v>
      </c>
      <c r="F38" t="b">
        <v>0</v>
      </c>
    </row>
    <row r="39" spans="1:6" x14ac:dyDescent="0.35">
      <c r="A39">
        <v>1729</v>
      </c>
      <c r="B39">
        <v>10</v>
      </c>
      <c r="C39">
        <v>2</v>
      </c>
      <c r="D39">
        <v>16</v>
      </c>
      <c r="E39">
        <v>0</v>
      </c>
      <c r="F39" t="b">
        <v>0</v>
      </c>
    </row>
    <row r="40" spans="1:6" x14ac:dyDescent="0.35">
      <c r="A40">
        <v>1730</v>
      </c>
      <c r="B40">
        <v>4</v>
      </c>
      <c r="C40">
        <v>2</v>
      </c>
      <c r="D40">
        <v>17</v>
      </c>
      <c r="E40">
        <v>0</v>
      </c>
      <c r="F40" t="b">
        <v>0</v>
      </c>
    </row>
    <row r="41" spans="1:6" x14ac:dyDescent="0.35">
      <c r="A41">
        <v>1731</v>
      </c>
      <c r="B41">
        <v>3</v>
      </c>
      <c r="C41">
        <v>2</v>
      </c>
      <c r="D41">
        <v>18</v>
      </c>
      <c r="E41">
        <v>0</v>
      </c>
      <c r="F41" t="b">
        <v>0</v>
      </c>
    </row>
    <row r="42" spans="1:6" x14ac:dyDescent="0.35">
      <c r="A42">
        <v>1732</v>
      </c>
      <c r="B42">
        <v>13</v>
      </c>
      <c r="C42">
        <v>3</v>
      </c>
      <c r="D42">
        <v>1</v>
      </c>
      <c r="E42">
        <v>16</v>
      </c>
      <c r="F42" t="b">
        <v>0</v>
      </c>
    </row>
    <row r="43" spans="1:6" x14ac:dyDescent="0.35">
      <c r="A43">
        <v>1733</v>
      </c>
      <c r="B43">
        <v>1</v>
      </c>
      <c r="C43">
        <v>3</v>
      </c>
      <c r="D43">
        <v>2</v>
      </c>
      <c r="E43">
        <v>12</v>
      </c>
      <c r="F43" t="b">
        <v>0</v>
      </c>
    </row>
    <row r="44" spans="1:6" x14ac:dyDescent="0.35">
      <c r="A44">
        <v>1734</v>
      </c>
      <c r="B44">
        <v>5</v>
      </c>
      <c r="C44">
        <v>3</v>
      </c>
      <c r="D44">
        <v>3</v>
      </c>
      <c r="E44">
        <v>12</v>
      </c>
      <c r="F44" t="b">
        <v>0</v>
      </c>
    </row>
    <row r="45" spans="1:6" x14ac:dyDescent="0.35">
      <c r="A45">
        <v>1735</v>
      </c>
      <c r="B45">
        <v>17</v>
      </c>
      <c r="C45">
        <v>3</v>
      </c>
      <c r="D45">
        <v>4</v>
      </c>
      <c r="E45">
        <v>8</v>
      </c>
      <c r="F45" t="b">
        <v>0</v>
      </c>
    </row>
    <row r="46" spans="1:6" x14ac:dyDescent="0.35">
      <c r="A46">
        <v>1736</v>
      </c>
      <c r="B46">
        <v>18</v>
      </c>
      <c r="C46">
        <v>3</v>
      </c>
      <c r="D46">
        <v>5</v>
      </c>
      <c r="E46">
        <v>8</v>
      </c>
      <c r="F46" t="b">
        <v>0</v>
      </c>
    </row>
    <row r="47" spans="1:6" x14ac:dyDescent="0.35">
      <c r="A47">
        <v>1737</v>
      </c>
      <c r="B47">
        <v>8</v>
      </c>
      <c r="C47">
        <v>3</v>
      </c>
      <c r="D47">
        <v>6</v>
      </c>
      <c r="E47">
        <v>8</v>
      </c>
      <c r="F47" t="b">
        <v>0</v>
      </c>
    </row>
    <row r="48" spans="1:6" x14ac:dyDescent="0.35">
      <c r="A48">
        <v>1738</v>
      </c>
      <c r="B48">
        <v>14</v>
      </c>
      <c r="C48">
        <v>3</v>
      </c>
      <c r="D48">
        <v>7</v>
      </c>
      <c r="E48">
        <v>8</v>
      </c>
      <c r="F48" t="b">
        <v>0</v>
      </c>
    </row>
    <row r="49" spans="1:6" x14ac:dyDescent="0.35">
      <c r="A49">
        <v>1739</v>
      </c>
      <c r="B49">
        <v>12</v>
      </c>
      <c r="C49">
        <v>3</v>
      </c>
      <c r="D49">
        <v>8</v>
      </c>
      <c r="E49">
        <v>8</v>
      </c>
      <c r="F49" t="b">
        <v>0</v>
      </c>
    </row>
    <row r="50" spans="1:6" x14ac:dyDescent="0.35">
      <c r="A50">
        <v>1740</v>
      </c>
      <c r="B50">
        <v>7</v>
      </c>
      <c r="C50">
        <v>3</v>
      </c>
      <c r="D50">
        <v>9</v>
      </c>
      <c r="E50">
        <v>4</v>
      </c>
      <c r="F50" t="b">
        <v>0</v>
      </c>
    </row>
    <row r="51" spans="1:6" x14ac:dyDescent="0.35">
      <c r="A51">
        <v>1741</v>
      </c>
      <c r="B51">
        <v>15</v>
      </c>
      <c r="C51">
        <v>3</v>
      </c>
      <c r="D51">
        <v>10</v>
      </c>
      <c r="E51">
        <v>4</v>
      </c>
      <c r="F51" t="b">
        <v>0</v>
      </c>
    </row>
    <row r="52" spans="1:6" x14ac:dyDescent="0.35">
      <c r="A52">
        <v>1742</v>
      </c>
      <c r="B52">
        <v>6</v>
      </c>
      <c r="C52">
        <v>3</v>
      </c>
      <c r="D52">
        <v>11</v>
      </c>
      <c r="E52">
        <v>4</v>
      </c>
      <c r="F52" t="b">
        <v>0</v>
      </c>
    </row>
    <row r="53" spans="1:6" x14ac:dyDescent="0.35">
      <c r="A53">
        <v>1743</v>
      </c>
      <c r="B53">
        <v>2</v>
      </c>
      <c r="C53">
        <v>3</v>
      </c>
      <c r="D53">
        <v>12</v>
      </c>
      <c r="E53">
        <v>4</v>
      </c>
      <c r="F53" t="b">
        <v>0</v>
      </c>
    </row>
    <row r="54" spans="1:6" x14ac:dyDescent="0.35">
      <c r="A54">
        <v>1744</v>
      </c>
      <c r="B54">
        <v>4</v>
      </c>
      <c r="C54">
        <v>3</v>
      </c>
      <c r="D54">
        <v>13</v>
      </c>
      <c r="E54">
        <v>4</v>
      </c>
      <c r="F54" t="b">
        <v>0</v>
      </c>
    </row>
    <row r="55" spans="1:6" x14ac:dyDescent="0.35">
      <c r="A55">
        <v>1745</v>
      </c>
      <c r="B55">
        <v>10</v>
      </c>
      <c r="C55">
        <v>3</v>
      </c>
      <c r="D55">
        <v>14</v>
      </c>
      <c r="E55">
        <v>4</v>
      </c>
      <c r="F55" t="b">
        <v>0</v>
      </c>
    </row>
    <row r="56" spans="1:6" x14ac:dyDescent="0.35">
      <c r="A56">
        <v>1746</v>
      </c>
      <c r="B56">
        <v>11</v>
      </c>
      <c r="C56">
        <v>3</v>
      </c>
      <c r="D56">
        <v>15</v>
      </c>
      <c r="E56">
        <v>4</v>
      </c>
      <c r="F56" t="b">
        <v>0</v>
      </c>
    </row>
    <row r="57" spans="1:6" x14ac:dyDescent="0.35">
      <c r="A57">
        <v>1747</v>
      </c>
      <c r="B57">
        <v>9</v>
      </c>
      <c r="C57">
        <v>3</v>
      </c>
      <c r="D57">
        <v>16</v>
      </c>
      <c r="E57">
        <v>0</v>
      </c>
      <c r="F57" t="b">
        <v>0</v>
      </c>
    </row>
    <row r="58" spans="1:6" x14ac:dyDescent="0.35">
      <c r="A58">
        <v>1748</v>
      </c>
      <c r="B58">
        <v>16</v>
      </c>
      <c r="C58">
        <v>3</v>
      </c>
      <c r="D58">
        <v>17</v>
      </c>
      <c r="E58">
        <v>0</v>
      </c>
      <c r="F58" t="b">
        <v>0</v>
      </c>
    </row>
    <row r="59" spans="1:6" x14ac:dyDescent="0.35">
      <c r="A59">
        <v>1749</v>
      </c>
      <c r="B59">
        <v>3</v>
      </c>
      <c r="C59">
        <v>3</v>
      </c>
      <c r="D59">
        <v>18</v>
      </c>
      <c r="E59">
        <v>0</v>
      </c>
      <c r="F59" t="b">
        <v>0</v>
      </c>
    </row>
    <row r="60" spans="1:6" x14ac:dyDescent="0.35">
      <c r="A60">
        <v>1750</v>
      </c>
      <c r="B60">
        <v>13</v>
      </c>
      <c r="C60">
        <v>4</v>
      </c>
      <c r="D60">
        <v>1</v>
      </c>
      <c r="E60">
        <v>16</v>
      </c>
      <c r="F60" t="b">
        <v>0</v>
      </c>
    </row>
    <row r="61" spans="1:6" x14ac:dyDescent="0.35">
      <c r="A61">
        <v>1751</v>
      </c>
      <c r="B61">
        <v>5</v>
      </c>
      <c r="C61">
        <v>4</v>
      </c>
      <c r="D61">
        <v>2</v>
      </c>
      <c r="E61">
        <v>16</v>
      </c>
      <c r="F61" t="b">
        <v>0</v>
      </c>
    </row>
    <row r="62" spans="1:6" x14ac:dyDescent="0.35">
      <c r="A62">
        <v>1752</v>
      </c>
      <c r="B62">
        <v>17</v>
      </c>
      <c r="C62">
        <v>4</v>
      </c>
      <c r="D62">
        <v>3</v>
      </c>
      <c r="E62">
        <v>12</v>
      </c>
      <c r="F62" t="b">
        <v>0</v>
      </c>
    </row>
    <row r="63" spans="1:6" x14ac:dyDescent="0.35">
      <c r="A63">
        <v>1753</v>
      </c>
      <c r="B63">
        <v>18</v>
      </c>
      <c r="C63">
        <v>4</v>
      </c>
      <c r="D63">
        <v>4</v>
      </c>
      <c r="E63">
        <v>12</v>
      </c>
      <c r="F63" t="b">
        <v>0</v>
      </c>
    </row>
    <row r="64" spans="1:6" x14ac:dyDescent="0.35">
      <c r="A64">
        <v>1754</v>
      </c>
      <c r="B64">
        <v>1</v>
      </c>
      <c r="C64">
        <v>4</v>
      </c>
      <c r="D64">
        <v>5</v>
      </c>
      <c r="E64">
        <v>12</v>
      </c>
      <c r="F64" t="b">
        <v>0</v>
      </c>
    </row>
    <row r="65" spans="1:6" x14ac:dyDescent="0.35">
      <c r="A65">
        <v>1755</v>
      </c>
      <c r="B65">
        <v>8</v>
      </c>
      <c r="C65">
        <v>4</v>
      </c>
      <c r="D65">
        <v>6</v>
      </c>
      <c r="E65">
        <v>12</v>
      </c>
      <c r="F65" t="b">
        <v>0</v>
      </c>
    </row>
    <row r="66" spans="1:6" x14ac:dyDescent="0.35">
      <c r="A66">
        <v>1756</v>
      </c>
      <c r="B66">
        <v>14</v>
      </c>
      <c r="C66">
        <v>4</v>
      </c>
      <c r="D66">
        <v>7</v>
      </c>
      <c r="E66">
        <v>12</v>
      </c>
      <c r="F66" t="b">
        <v>0</v>
      </c>
    </row>
    <row r="67" spans="1:6" x14ac:dyDescent="0.35">
      <c r="A67">
        <v>1757</v>
      </c>
      <c r="B67">
        <v>7</v>
      </c>
      <c r="C67">
        <v>4</v>
      </c>
      <c r="D67">
        <v>8</v>
      </c>
      <c r="E67">
        <v>8</v>
      </c>
      <c r="F67" t="b">
        <v>0</v>
      </c>
    </row>
    <row r="68" spans="1:6" x14ac:dyDescent="0.35">
      <c r="A68">
        <v>1758</v>
      </c>
      <c r="B68">
        <v>6</v>
      </c>
      <c r="C68">
        <v>4</v>
      </c>
      <c r="D68">
        <v>9</v>
      </c>
      <c r="E68">
        <v>8</v>
      </c>
      <c r="F68" t="b">
        <v>0</v>
      </c>
    </row>
    <row r="69" spans="1:6" x14ac:dyDescent="0.35">
      <c r="A69">
        <v>1759</v>
      </c>
      <c r="B69">
        <v>12</v>
      </c>
      <c r="C69">
        <v>4</v>
      </c>
      <c r="D69">
        <v>10</v>
      </c>
      <c r="E69">
        <v>8</v>
      </c>
      <c r="F69" t="b">
        <v>0</v>
      </c>
    </row>
    <row r="70" spans="1:6" x14ac:dyDescent="0.35">
      <c r="A70">
        <v>1760</v>
      </c>
      <c r="B70">
        <v>4</v>
      </c>
      <c r="C70">
        <v>4</v>
      </c>
      <c r="D70">
        <v>11</v>
      </c>
      <c r="E70">
        <v>8</v>
      </c>
      <c r="F70" t="b">
        <v>0</v>
      </c>
    </row>
    <row r="71" spans="1:6" x14ac:dyDescent="0.35">
      <c r="A71">
        <v>1761</v>
      </c>
      <c r="B71">
        <v>2</v>
      </c>
      <c r="C71">
        <v>4</v>
      </c>
      <c r="D71">
        <v>12</v>
      </c>
      <c r="E71">
        <v>4</v>
      </c>
      <c r="F71" t="b">
        <v>0</v>
      </c>
    </row>
    <row r="72" spans="1:6" x14ac:dyDescent="0.35">
      <c r="A72">
        <v>1762</v>
      </c>
      <c r="B72">
        <v>15</v>
      </c>
      <c r="C72">
        <v>4</v>
      </c>
      <c r="D72">
        <v>13</v>
      </c>
      <c r="E72">
        <v>4</v>
      </c>
      <c r="F72" t="b">
        <v>0</v>
      </c>
    </row>
    <row r="73" spans="1:6" x14ac:dyDescent="0.35">
      <c r="A73">
        <v>1763</v>
      </c>
      <c r="B73">
        <v>10</v>
      </c>
      <c r="C73">
        <v>4</v>
      </c>
      <c r="D73">
        <v>14</v>
      </c>
      <c r="E73">
        <v>4</v>
      </c>
      <c r="F73" t="b">
        <v>0</v>
      </c>
    </row>
    <row r="74" spans="1:6" x14ac:dyDescent="0.35">
      <c r="A74">
        <v>1764</v>
      </c>
      <c r="B74">
        <v>11</v>
      </c>
      <c r="C74">
        <v>4</v>
      </c>
      <c r="D74">
        <v>15</v>
      </c>
      <c r="E74">
        <v>4</v>
      </c>
      <c r="F74" t="b">
        <v>0</v>
      </c>
    </row>
    <row r="75" spans="1:6" x14ac:dyDescent="0.35">
      <c r="A75">
        <v>1765</v>
      </c>
      <c r="B75">
        <v>9</v>
      </c>
      <c r="C75">
        <v>4</v>
      </c>
      <c r="D75">
        <v>16</v>
      </c>
      <c r="E75">
        <v>0</v>
      </c>
      <c r="F75" t="b">
        <v>0</v>
      </c>
    </row>
    <row r="76" spans="1:6" x14ac:dyDescent="0.35">
      <c r="A76">
        <v>1766</v>
      </c>
      <c r="B76">
        <v>16</v>
      </c>
      <c r="C76">
        <v>4</v>
      </c>
      <c r="D76">
        <v>17</v>
      </c>
      <c r="E76">
        <v>0</v>
      </c>
      <c r="F76" t="b">
        <v>0</v>
      </c>
    </row>
    <row r="77" spans="1:6" x14ac:dyDescent="0.35">
      <c r="A77">
        <v>1767</v>
      </c>
      <c r="B77">
        <v>3</v>
      </c>
      <c r="C77">
        <v>4</v>
      </c>
      <c r="D77">
        <v>18</v>
      </c>
      <c r="E77">
        <v>0</v>
      </c>
      <c r="F77" t="b">
        <v>0</v>
      </c>
    </row>
    <row r="78" spans="1:6" x14ac:dyDescent="0.35">
      <c r="A78">
        <v>1768</v>
      </c>
      <c r="B78">
        <v>5</v>
      </c>
      <c r="C78">
        <v>5</v>
      </c>
      <c r="D78">
        <v>1</v>
      </c>
      <c r="E78">
        <v>20</v>
      </c>
      <c r="F78" t="b">
        <v>0</v>
      </c>
    </row>
    <row r="79" spans="1:6" x14ac:dyDescent="0.35">
      <c r="A79">
        <v>1769</v>
      </c>
      <c r="B79">
        <v>17</v>
      </c>
      <c r="C79">
        <v>5</v>
      </c>
      <c r="D79">
        <v>2</v>
      </c>
      <c r="E79">
        <v>16</v>
      </c>
      <c r="F79" t="b">
        <v>0</v>
      </c>
    </row>
    <row r="80" spans="1:6" x14ac:dyDescent="0.35">
      <c r="A80">
        <v>1770</v>
      </c>
      <c r="B80">
        <v>18</v>
      </c>
      <c r="C80">
        <v>5</v>
      </c>
      <c r="D80">
        <v>3</v>
      </c>
      <c r="E80">
        <v>16</v>
      </c>
      <c r="F80" t="b">
        <v>0</v>
      </c>
    </row>
    <row r="81" spans="1:6" x14ac:dyDescent="0.35">
      <c r="A81">
        <v>1771</v>
      </c>
      <c r="B81">
        <v>8</v>
      </c>
      <c r="C81">
        <v>5</v>
      </c>
      <c r="D81">
        <v>4</v>
      </c>
      <c r="E81">
        <v>16</v>
      </c>
      <c r="F81" t="b">
        <v>0</v>
      </c>
    </row>
    <row r="82" spans="1:6" x14ac:dyDescent="0.35">
      <c r="A82">
        <v>1772</v>
      </c>
      <c r="B82">
        <v>13</v>
      </c>
      <c r="C82">
        <v>5</v>
      </c>
      <c r="D82">
        <v>5</v>
      </c>
      <c r="E82">
        <v>16</v>
      </c>
      <c r="F82" t="b">
        <v>0</v>
      </c>
    </row>
    <row r="83" spans="1:6" x14ac:dyDescent="0.35">
      <c r="A83">
        <v>1773</v>
      </c>
      <c r="B83">
        <v>7</v>
      </c>
      <c r="C83">
        <v>5</v>
      </c>
      <c r="D83">
        <v>6</v>
      </c>
      <c r="E83">
        <v>12</v>
      </c>
      <c r="F83" t="b">
        <v>0</v>
      </c>
    </row>
    <row r="84" spans="1:6" x14ac:dyDescent="0.35">
      <c r="A84">
        <v>1774</v>
      </c>
      <c r="B84">
        <v>1</v>
      </c>
      <c r="C84">
        <v>5</v>
      </c>
      <c r="D84">
        <v>7</v>
      </c>
      <c r="E84">
        <v>12</v>
      </c>
      <c r="F84" t="b">
        <v>0</v>
      </c>
    </row>
    <row r="85" spans="1:6" x14ac:dyDescent="0.35">
      <c r="A85">
        <v>1775</v>
      </c>
      <c r="B85">
        <v>4</v>
      </c>
      <c r="C85">
        <v>5</v>
      </c>
      <c r="D85">
        <v>8</v>
      </c>
      <c r="E85">
        <v>12</v>
      </c>
      <c r="F85" t="b">
        <v>0</v>
      </c>
    </row>
    <row r="86" spans="1:6" x14ac:dyDescent="0.35">
      <c r="A86">
        <v>1776</v>
      </c>
      <c r="B86">
        <v>14</v>
      </c>
      <c r="C86">
        <v>5</v>
      </c>
      <c r="D86">
        <v>9</v>
      </c>
      <c r="E86">
        <v>12</v>
      </c>
      <c r="F86" t="b">
        <v>0</v>
      </c>
    </row>
    <row r="87" spans="1:6" x14ac:dyDescent="0.35">
      <c r="A87">
        <v>1777</v>
      </c>
      <c r="B87">
        <v>6</v>
      </c>
      <c r="C87">
        <v>5</v>
      </c>
      <c r="D87">
        <v>10</v>
      </c>
      <c r="E87">
        <v>8</v>
      </c>
      <c r="F87" t="b">
        <v>0</v>
      </c>
    </row>
    <row r="88" spans="1:6" x14ac:dyDescent="0.35">
      <c r="A88">
        <v>1778</v>
      </c>
      <c r="B88">
        <v>2</v>
      </c>
      <c r="C88">
        <v>5</v>
      </c>
      <c r="D88">
        <v>11</v>
      </c>
      <c r="E88">
        <v>8</v>
      </c>
      <c r="F88" t="b">
        <v>0</v>
      </c>
    </row>
    <row r="89" spans="1:6" x14ac:dyDescent="0.35">
      <c r="A89">
        <v>1779</v>
      </c>
      <c r="B89">
        <v>12</v>
      </c>
      <c r="C89">
        <v>5</v>
      </c>
      <c r="D89">
        <v>12</v>
      </c>
      <c r="E89">
        <v>8</v>
      </c>
      <c r="F89" t="b">
        <v>0</v>
      </c>
    </row>
    <row r="90" spans="1:6" x14ac:dyDescent="0.35">
      <c r="A90">
        <v>1780</v>
      </c>
      <c r="B90">
        <v>10</v>
      </c>
      <c r="C90">
        <v>5</v>
      </c>
      <c r="D90">
        <v>13</v>
      </c>
      <c r="E90">
        <v>8</v>
      </c>
      <c r="F90" t="b">
        <v>0</v>
      </c>
    </row>
    <row r="91" spans="1:6" x14ac:dyDescent="0.35">
      <c r="A91">
        <v>1781</v>
      </c>
      <c r="B91">
        <v>9</v>
      </c>
      <c r="C91">
        <v>5</v>
      </c>
      <c r="D91">
        <v>14</v>
      </c>
      <c r="E91">
        <v>4</v>
      </c>
      <c r="F91" t="b">
        <v>0</v>
      </c>
    </row>
    <row r="92" spans="1:6" x14ac:dyDescent="0.35">
      <c r="A92">
        <v>1782</v>
      </c>
      <c r="B92">
        <v>15</v>
      </c>
      <c r="C92">
        <v>5</v>
      </c>
      <c r="D92">
        <v>15</v>
      </c>
      <c r="E92">
        <v>4</v>
      </c>
      <c r="F92" t="b">
        <v>0</v>
      </c>
    </row>
    <row r="93" spans="1:6" x14ac:dyDescent="0.35">
      <c r="A93">
        <v>1783</v>
      </c>
      <c r="B93">
        <v>11</v>
      </c>
      <c r="C93">
        <v>5</v>
      </c>
      <c r="D93">
        <v>16</v>
      </c>
      <c r="E93">
        <v>4</v>
      </c>
      <c r="F93" t="b">
        <v>0</v>
      </c>
    </row>
    <row r="94" spans="1:6" x14ac:dyDescent="0.35">
      <c r="A94">
        <v>1784</v>
      </c>
      <c r="B94">
        <v>16</v>
      </c>
      <c r="C94">
        <v>5</v>
      </c>
      <c r="D94">
        <v>17</v>
      </c>
      <c r="E94">
        <v>0</v>
      </c>
      <c r="F94" t="b">
        <v>0</v>
      </c>
    </row>
    <row r="95" spans="1:6" x14ac:dyDescent="0.35">
      <c r="A95">
        <v>1785</v>
      </c>
      <c r="B95">
        <v>3</v>
      </c>
      <c r="C95">
        <v>5</v>
      </c>
      <c r="D95">
        <v>18</v>
      </c>
      <c r="E95">
        <v>0</v>
      </c>
      <c r="F95" t="b">
        <v>0</v>
      </c>
    </row>
    <row r="96" spans="1:6" x14ac:dyDescent="0.35">
      <c r="A96">
        <v>1786</v>
      </c>
      <c r="B96">
        <v>8</v>
      </c>
      <c r="C96">
        <v>6</v>
      </c>
      <c r="D96">
        <v>1</v>
      </c>
      <c r="E96">
        <v>20</v>
      </c>
      <c r="F96" t="b">
        <v>0</v>
      </c>
    </row>
    <row r="97" spans="1:6" x14ac:dyDescent="0.35">
      <c r="A97">
        <v>1787</v>
      </c>
      <c r="B97">
        <v>5</v>
      </c>
      <c r="C97">
        <v>6</v>
      </c>
      <c r="D97">
        <v>2</v>
      </c>
      <c r="E97">
        <v>20</v>
      </c>
      <c r="F97" t="b">
        <v>0</v>
      </c>
    </row>
    <row r="98" spans="1:6" x14ac:dyDescent="0.35">
      <c r="A98">
        <v>1788</v>
      </c>
      <c r="B98">
        <v>17</v>
      </c>
      <c r="C98">
        <v>6</v>
      </c>
      <c r="D98">
        <v>3</v>
      </c>
      <c r="E98">
        <v>16</v>
      </c>
      <c r="F98" t="b">
        <v>0</v>
      </c>
    </row>
    <row r="99" spans="1:6" x14ac:dyDescent="0.35">
      <c r="A99">
        <v>1789</v>
      </c>
      <c r="B99">
        <v>18</v>
      </c>
      <c r="C99">
        <v>6</v>
      </c>
      <c r="D99">
        <v>4</v>
      </c>
      <c r="E99">
        <v>16</v>
      </c>
      <c r="F99" t="b">
        <v>0</v>
      </c>
    </row>
    <row r="100" spans="1:6" x14ac:dyDescent="0.35">
      <c r="A100">
        <v>1790</v>
      </c>
      <c r="B100">
        <v>1</v>
      </c>
      <c r="C100">
        <v>6</v>
      </c>
      <c r="D100">
        <v>5</v>
      </c>
      <c r="E100">
        <v>16</v>
      </c>
      <c r="F100" t="b">
        <v>0</v>
      </c>
    </row>
    <row r="101" spans="1:6" x14ac:dyDescent="0.35">
      <c r="A101">
        <v>1791</v>
      </c>
      <c r="B101">
        <v>7</v>
      </c>
      <c r="C101">
        <v>6</v>
      </c>
      <c r="D101">
        <v>6</v>
      </c>
      <c r="E101">
        <v>16</v>
      </c>
      <c r="F101" t="b">
        <v>0</v>
      </c>
    </row>
    <row r="102" spans="1:6" x14ac:dyDescent="0.35">
      <c r="A102">
        <v>1792</v>
      </c>
      <c r="B102">
        <v>13</v>
      </c>
      <c r="C102">
        <v>6</v>
      </c>
      <c r="D102">
        <v>7</v>
      </c>
      <c r="E102">
        <v>16</v>
      </c>
      <c r="F102" t="b">
        <v>0</v>
      </c>
    </row>
    <row r="103" spans="1:6" x14ac:dyDescent="0.35">
      <c r="A103">
        <v>1793</v>
      </c>
      <c r="B103">
        <v>12</v>
      </c>
      <c r="C103">
        <v>6</v>
      </c>
      <c r="D103">
        <v>8</v>
      </c>
      <c r="E103">
        <v>12</v>
      </c>
      <c r="F103" t="b">
        <v>0</v>
      </c>
    </row>
    <row r="104" spans="1:6" x14ac:dyDescent="0.35">
      <c r="A104">
        <v>1794</v>
      </c>
      <c r="B104">
        <v>4</v>
      </c>
      <c r="C104">
        <v>6</v>
      </c>
      <c r="D104">
        <v>9</v>
      </c>
      <c r="E104">
        <v>12</v>
      </c>
      <c r="F104" t="b">
        <v>0</v>
      </c>
    </row>
    <row r="105" spans="1:6" x14ac:dyDescent="0.35">
      <c r="A105">
        <v>1795</v>
      </c>
      <c r="B105">
        <v>2</v>
      </c>
      <c r="C105">
        <v>6</v>
      </c>
      <c r="D105">
        <v>10</v>
      </c>
      <c r="E105">
        <v>12</v>
      </c>
      <c r="F105" t="b">
        <v>0</v>
      </c>
    </row>
    <row r="106" spans="1:6" x14ac:dyDescent="0.35">
      <c r="A106">
        <v>1796</v>
      </c>
      <c r="B106">
        <v>10</v>
      </c>
      <c r="C106">
        <v>6</v>
      </c>
      <c r="D106">
        <v>11</v>
      </c>
      <c r="E106">
        <v>12</v>
      </c>
      <c r="F106" t="b">
        <v>0</v>
      </c>
    </row>
    <row r="107" spans="1:6" x14ac:dyDescent="0.35">
      <c r="A107">
        <v>1797</v>
      </c>
      <c r="B107">
        <v>14</v>
      </c>
      <c r="C107">
        <v>6</v>
      </c>
      <c r="D107">
        <v>12</v>
      </c>
      <c r="E107">
        <v>12</v>
      </c>
      <c r="F107" t="b">
        <v>0</v>
      </c>
    </row>
    <row r="108" spans="1:6" x14ac:dyDescent="0.35">
      <c r="A108">
        <v>1798</v>
      </c>
      <c r="B108">
        <v>9</v>
      </c>
      <c r="C108">
        <v>6</v>
      </c>
      <c r="D108">
        <v>13</v>
      </c>
      <c r="E108">
        <v>8</v>
      </c>
      <c r="F108" t="b">
        <v>0</v>
      </c>
    </row>
    <row r="109" spans="1:6" x14ac:dyDescent="0.35">
      <c r="A109">
        <v>1799</v>
      </c>
      <c r="B109">
        <v>6</v>
      </c>
      <c r="C109">
        <v>6</v>
      </c>
      <c r="D109">
        <v>14</v>
      </c>
      <c r="E109">
        <v>8</v>
      </c>
      <c r="F109" t="b">
        <v>0</v>
      </c>
    </row>
    <row r="110" spans="1:6" x14ac:dyDescent="0.35">
      <c r="A110">
        <v>1800</v>
      </c>
      <c r="B110">
        <v>11</v>
      </c>
      <c r="C110">
        <v>6</v>
      </c>
      <c r="D110">
        <v>15</v>
      </c>
      <c r="E110">
        <v>8</v>
      </c>
      <c r="F110" t="b">
        <v>0</v>
      </c>
    </row>
    <row r="111" spans="1:6" x14ac:dyDescent="0.35">
      <c r="A111">
        <v>1801</v>
      </c>
      <c r="B111">
        <v>15</v>
      </c>
      <c r="C111">
        <v>6</v>
      </c>
      <c r="D111">
        <v>16</v>
      </c>
      <c r="E111">
        <v>4</v>
      </c>
      <c r="F111" t="b">
        <v>0</v>
      </c>
    </row>
    <row r="112" spans="1:6" x14ac:dyDescent="0.35">
      <c r="A112">
        <v>1802</v>
      </c>
      <c r="B112">
        <v>16</v>
      </c>
      <c r="C112">
        <v>6</v>
      </c>
      <c r="D112">
        <v>17</v>
      </c>
      <c r="E112">
        <v>4</v>
      </c>
      <c r="F112" t="b">
        <v>0</v>
      </c>
    </row>
    <row r="113" spans="1:6" x14ac:dyDescent="0.35">
      <c r="A113">
        <v>1803</v>
      </c>
      <c r="B113">
        <v>3</v>
      </c>
      <c r="C113">
        <v>6</v>
      </c>
      <c r="D113">
        <v>18</v>
      </c>
      <c r="E113">
        <v>0</v>
      </c>
      <c r="F113" t="b">
        <v>0</v>
      </c>
    </row>
    <row r="114" spans="1:6" x14ac:dyDescent="0.35">
      <c r="A114">
        <v>1804</v>
      </c>
      <c r="B114">
        <v>8</v>
      </c>
      <c r="C114">
        <v>7</v>
      </c>
      <c r="D114">
        <v>1</v>
      </c>
      <c r="E114">
        <v>24</v>
      </c>
      <c r="F114" t="b">
        <v>0</v>
      </c>
    </row>
    <row r="115" spans="1:6" x14ac:dyDescent="0.35">
      <c r="A115">
        <v>1805</v>
      </c>
      <c r="B115">
        <v>5</v>
      </c>
      <c r="C115">
        <v>7</v>
      </c>
      <c r="D115">
        <v>2</v>
      </c>
      <c r="E115">
        <v>24</v>
      </c>
      <c r="F115" t="b">
        <v>0</v>
      </c>
    </row>
    <row r="116" spans="1:6" x14ac:dyDescent="0.35">
      <c r="A116">
        <v>1806</v>
      </c>
      <c r="B116">
        <v>17</v>
      </c>
      <c r="C116">
        <v>7</v>
      </c>
      <c r="D116">
        <v>3</v>
      </c>
      <c r="E116">
        <v>20</v>
      </c>
      <c r="F116" t="b">
        <v>0</v>
      </c>
    </row>
    <row r="117" spans="1:6" x14ac:dyDescent="0.35">
      <c r="A117">
        <v>1807</v>
      </c>
      <c r="B117">
        <v>13</v>
      </c>
      <c r="C117">
        <v>7</v>
      </c>
      <c r="D117">
        <v>4</v>
      </c>
      <c r="E117">
        <v>20</v>
      </c>
      <c r="F117" t="b">
        <v>0</v>
      </c>
    </row>
    <row r="118" spans="1:6" x14ac:dyDescent="0.35">
      <c r="A118">
        <v>1808</v>
      </c>
      <c r="B118">
        <v>1</v>
      </c>
      <c r="C118">
        <v>7</v>
      </c>
      <c r="D118">
        <v>5</v>
      </c>
      <c r="E118">
        <v>16</v>
      </c>
      <c r="F118" t="b">
        <v>0</v>
      </c>
    </row>
    <row r="119" spans="1:6" x14ac:dyDescent="0.35">
      <c r="A119">
        <v>1809</v>
      </c>
      <c r="B119">
        <v>18</v>
      </c>
      <c r="C119">
        <v>7</v>
      </c>
      <c r="D119">
        <v>6</v>
      </c>
      <c r="E119">
        <v>16</v>
      </c>
      <c r="F119" t="b">
        <v>0</v>
      </c>
    </row>
    <row r="120" spans="1:6" x14ac:dyDescent="0.35">
      <c r="A120">
        <v>1810</v>
      </c>
      <c r="B120">
        <v>7</v>
      </c>
      <c r="C120">
        <v>7</v>
      </c>
      <c r="D120">
        <v>7</v>
      </c>
      <c r="E120">
        <v>16</v>
      </c>
      <c r="F120" t="b">
        <v>0</v>
      </c>
    </row>
    <row r="121" spans="1:6" x14ac:dyDescent="0.35">
      <c r="A121">
        <v>1811</v>
      </c>
      <c r="B121">
        <v>12</v>
      </c>
      <c r="C121">
        <v>7</v>
      </c>
      <c r="D121">
        <v>8</v>
      </c>
      <c r="E121">
        <v>16</v>
      </c>
      <c r="F121" t="b">
        <v>0</v>
      </c>
    </row>
    <row r="122" spans="1:6" x14ac:dyDescent="0.35">
      <c r="A122">
        <v>1812</v>
      </c>
      <c r="B122">
        <v>4</v>
      </c>
      <c r="C122">
        <v>7</v>
      </c>
      <c r="D122">
        <v>9</v>
      </c>
      <c r="E122">
        <v>16</v>
      </c>
      <c r="F122" t="b">
        <v>0</v>
      </c>
    </row>
    <row r="123" spans="1:6" x14ac:dyDescent="0.35">
      <c r="A123">
        <v>1813</v>
      </c>
      <c r="B123">
        <v>2</v>
      </c>
      <c r="C123">
        <v>7</v>
      </c>
      <c r="D123">
        <v>10</v>
      </c>
      <c r="E123">
        <v>16</v>
      </c>
      <c r="F123" t="b">
        <v>0</v>
      </c>
    </row>
    <row r="124" spans="1:6" x14ac:dyDescent="0.35">
      <c r="A124">
        <v>1814</v>
      </c>
      <c r="B124">
        <v>9</v>
      </c>
      <c r="C124">
        <v>7</v>
      </c>
      <c r="D124">
        <v>11</v>
      </c>
      <c r="E124">
        <v>12</v>
      </c>
      <c r="F124" t="b">
        <v>0</v>
      </c>
    </row>
    <row r="125" spans="1:6" x14ac:dyDescent="0.35">
      <c r="A125">
        <v>1815</v>
      </c>
      <c r="B125">
        <v>10</v>
      </c>
      <c r="C125">
        <v>7</v>
      </c>
      <c r="D125">
        <v>12</v>
      </c>
      <c r="E125">
        <v>12</v>
      </c>
      <c r="F125" t="b">
        <v>0</v>
      </c>
    </row>
    <row r="126" spans="1:6" x14ac:dyDescent="0.35">
      <c r="A126">
        <v>1816</v>
      </c>
      <c r="B126">
        <v>14</v>
      </c>
      <c r="C126">
        <v>7</v>
      </c>
      <c r="D126">
        <v>13</v>
      </c>
      <c r="E126">
        <v>12</v>
      </c>
      <c r="F126" t="b">
        <v>0</v>
      </c>
    </row>
    <row r="127" spans="1:6" x14ac:dyDescent="0.35">
      <c r="A127">
        <v>1817</v>
      </c>
      <c r="B127">
        <v>6</v>
      </c>
      <c r="C127">
        <v>7</v>
      </c>
      <c r="D127">
        <v>14</v>
      </c>
      <c r="E127">
        <v>8</v>
      </c>
      <c r="F127" t="b">
        <v>0</v>
      </c>
    </row>
    <row r="128" spans="1:6" x14ac:dyDescent="0.35">
      <c r="A128">
        <v>1818</v>
      </c>
      <c r="B128">
        <v>16</v>
      </c>
      <c r="C128">
        <v>7</v>
      </c>
      <c r="D128">
        <v>15</v>
      </c>
      <c r="E128">
        <v>8</v>
      </c>
      <c r="F128" t="b">
        <v>0</v>
      </c>
    </row>
    <row r="129" spans="1:6" x14ac:dyDescent="0.35">
      <c r="A129">
        <v>1819</v>
      </c>
      <c r="B129">
        <v>11</v>
      </c>
      <c r="C129">
        <v>7</v>
      </c>
      <c r="D129">
        <v>16</v>
      </c>
      <c r="E129">
        <v>8</v>
      </c>
      <c r="F129" t="b">
        <v>0</v>
      </c>
    </row>
    <row r="130" spans="1:6" x14ac:dyDescent="0.35">
      <c r="A130">
        <v>1820</v>
      </c>
      <c r="B130">
        <v>15</v>
      </c>
      <c r="C130">
        <v>7</v>
      </c>
      <c r="D130">
        <v>17</v>
      </c>
      <c r="E130">
        <v>4</v>
      </c>
      <c r="F130" t="b">
        <v>0</v>
      </c>
    </row>
    <row r="131" spans="1:6" x14ac:dyDescent="0.35">
      <c r="A131">
        <v>1821</v>
      </c>
      <c r="B131">
        <v>3</v>
      </c>
      <c r="C131">
        <v>7</v>
      </c>
      <c r="D131">
        <v>18</v>
      </c>
      <c r="E131">
        <v>0</v>
      </c>
      <c r="F131" t="b">
        <v>0</v>
      </c>
    </row>
    <row r="132" spans="1:6" x14ac:dyDescent="0.35">
      <c r="A132">
        <v>1822</v>
      </c>
      <c r="B132">
        <v>5</v>
      </c>
      <c r="C132">
        <v>8</v>
      </c>
      <c r="D132">
        <v>1</v>
      </c>
      <c r="E132">
        <v>28</v>
      </c>
      <c r="F132" t="b">
        <v>0</v>
      </c>
    </row>
    <row r="133" spans="1:6" x14ac:dyDescent="0.35">
      <c r="A133">
        <v>1823</v>
      </c>
      <c r="B133">
        <v>8</v>
      </c>
      <c r="C133">
        <v>8</v>
      </c>
      <c r="D133">
        <v>2</v>
      </c>
      <c r="E133">
        <v>24</v>
      </c>
      <c r="F133" t="b">
        <v>0</v>
      </c>
    </row>
    <row r="134" spans="1:6" x14ac:dyDescent="0.35">
      <c r="A134">
        <v>1824</v>
      </c>
      <c r="B134">
        <v>13</v>
      </c>
      <c r="C134">
        <v>8</v>
      </c>
      <c r="D134">
        <v>3</v>
      </c>
      <c r="E134">
        <v>24</v>
      </c>
      <c r="F134" t="b">
        <v>0</v>
      </c>
    </row>
    <row r="135" spans="1:6" x14ac:dyDescent="0.35">
      <c r="A135">
        <v>1825</v>
      </c>
      <c r="B135">
        <v>17</v>
      </c>
      <c r="C135">
        <v>8</v>
      </c>
      <c r="D135">
        <v>4</v>
      </c>
      <c r="E135">
        <v>20</v>
      </c>
      <c r="F135" t="b">
        <v>0</v>
      </c>
    </row>
    <row r="136" spans="1:6" x14ac:dyDescent="0.35">
      <c r="A136">
        <v>1826</v>
      </c>
      <c r="B136">
        <v>1</v>
      </c>
      <c r="C136">
        <v>8</v>
      </c>
      <c r="D136">
        <v>5</v>
      </c>
      <c r="E136">
        <v>20</v>
      </c>
      <c r="F136" t="b">
        <v>0</v>
      </c>
    </row>
    <row r="137" spans="1:6" x14ac:dyDescent="0.35">
      <c r="A137">
        <v>1827</v>
      </c>
      <c r="B137">
        <v>12</v>
      </c>
      <c r="C137">
        <v>8</v>
      </c>
      <c r="D137">
        <v>6</v>
      </c>
      <c r="E137">
        <v>20</v>
      </c>
      <c r="F137" t="b">
        <v>0</v>
      </c>
    </row>
    <row r="138" spans="1:6" x14ac:dyDescent="0.35">
      <c r="A138">
        <v>1828</v>
      </c>
      <c r="B138">
        <v>7</v>
      </c>
      <c r="C138">
        <v>8</v>
      </c>
      <c r="D138">
        <v>7</v>
      </c>
      <c r="E138">
        <v>20</v>
      </c>
      <c r="F138" t="b">
        <v>0</v>
      </c>
    </row>
    <row r="139" spans="1:6" x14ac:dyDescent="0.35">
      <c r="A139">
        <v>1829</v>
      </c>
      <c r="B139">
        <v>18</v>
      </c>
      <c r="C139">
        <v>8</v>
      </c>
      <c r="D139">
        <v>8</v>
      </c>
      <c r="E139">
        <v>16</v>
      </c>
      <c r="F139" t="b">
        <v>0</v>
      </c>
    </row>
    <row r="140" spans="1:6" x14ac:dyDescent="0.35">
      <c r="A140">
        <v>1830</v>
      </c>
      <c r="B140">
        <v>4</v>
      </c>
      <c r="C140">
        <v>8</v>
      </c>
      <c r="D140">
        <v>9</v>
      </c>
      <c r="E140">
        <v>16</v>
      </c>
      <c r="F140" t="b">
        <v>0</v>
      </c>
    </row>
    <row r="141" spans="1:6" x14ac:dyDescent="0.35">
      <c r="A141">
        <v>1831</v>
      </c>
      <c r="B141">
        <v>14</v>
      </c>
      <c r="C141">
        <v>8</v>
      </c>
      <c r="D141">
        <v>10</v>
      </c>
      <c r="E141">
        <v>16</v>
      </c>
      <c r="F141" t="b">
        <v>0</v>
      </c>
    </row>
    <row r="142" spans="1:6" x14ac:dyDescent="0.35">
      <c r="A142">
        <v>1832</v>
      </c>
      <c r="B142">
        <v>10</v>
      </c>
      <c r="C142">
        <v>8</v>
      </c>
      <c r="D142">
        <v>11</v>
      </c>
      <c r="E142">
        <v>16</v>
      </c>
      <c r="F142" t="b">
        <v>0</v>
      </c>
    </row>
    <row r="143" spans="1:6" x14ac:dyDescent="0.35">
      <c r="A143">
        <v>1833</v>
      </c>
      <c r="B143">
        <v>2</v>
      </c>
      <c r="C143">
        <v>8</v>
      </c>
      <c r="D143">
        <v>12</v>
      </c>
      <c r="E143">
        <v>16</v>
      </c>
      <c r="F143" t="b">
        <v>0</v>
      </c>
    </row>
    <row r="144" spans="1:6" x14ac:dyDescent="0.35">
      <c r="A144">
        <v>1834</v>
      </c>
      <c r="B144">
        <v>9</v>
      </c>
      <c r="C144">
        <v>8</v>
      </c>
      <c r="D144">
        <v>13</v>
      </c>
      <c r="E144">
        <v>12</v>
      </c>
      <c r="F144" t="b">
        <v>0</v>
      </c>
    </row>
    <row r="145" spans="1:6" x14ac:dyDescent="0.35">
      <c r="A145">
        <v>1835</v>
      </c>
      <c r="B145">
        <v>6</v>
      </c>
      <c r="C145">
        <v>8</v>
      </c>
      <c r="D145">
        <v>14</v>
      </c>
      <c r="E145">
        <v>12</v>
      </c>
      <c r="F145" t="b">
        <v>0</v>
      </c>
    </row>
    <row r="146" spans="1:6" x14ac:dyDescent="0.35">
      <c r="A146">
        <v>1836</v>
      </c>
      <c r="B146">
        <v>16</v>
      </c>
      <c r="C146">
        <v>8</v>
      </c>
      <c r="D146">
        <v>15</v>
      </c>
      <c r="E146">
        <v>12</v>
      </c>
      <c r="F146" t="b">
        <v>0</v>
      </c>
    </row>
    <row r="147" spans="1:6" x14ac:dyDescent="0.35">
      <c r="A147">
        <v>1837</v>
      </c>
      <c r="B147">
        <v>11</v>
      </c>
      <c r="C147">
        <v>8</v>
      </c>
      <c r="D147">
        <v>16</v>
      </c>
      <c r="E147">
        <v>8</v>
      </c>
      <c r="F147" t="b">
        <v>0</v>
      </c>
    </row>
    <row r="148" spans="1:6" x14ac:dyDescent="0.35">
      <c r="A148">
        <v>1838</v>
      </c>
      <c r="B148">
        <v>15</v>
      </c>
      <c r="C148">
        <v>8</v>
      </c>
      <c r="D148">
        <v>17</v>
      </c>
      <c r="E148">
        <v>4</v>
      </c>
      <c r="F148" t="b">
        <v>0</v>
      </c>
    </row>
    <row r="149" spans="1:6" x14ac:dyDescent="0.35">
      <c r="A149">
        <v>1839</v>
      </c>
      <c r="B149">
        <v>3</v>
      </c>
      <c r="C149">
        <v>8</v>
      </c>
      <c r="D149">
        <v>18</v>
      </c>
      <c r="E149">
        <v>0</v>
      </c>
      <c r="F149" t="b">
        <v>0</v>
      </c>
    </row>
    <row r="150" spans="1:6" x14ac:dyDescent="0.35">
      <c r="A150">
        <v>1840</v>
      </c>
      <c r="B150">
        <v>5</v>
      </c>
      <c r="C150">
        <v>9</v>
      </c>
      <c r="D150">
        <v>1</v>
      </c>
      <c r="E150">
        <v>30</v>
      </c>
      <c r="F150" t="b">
        <v>0</v>
      </c>
    </row>
    <row r="151" spans="1:6" x14ac:dyDescent="0.35">
      <c r="A151">
        <v>1841</v>
      </c>
      <c r="B151">
        <v>8</v>
      </c>
      <c r="C151">
        <v>9</v>
      </c>
      <c r="D151">
        <v>2</v>
      </c>
      <c r="E151">
        <v>28</v>
      </c>
      <c r="F151" t="b">
        <v>0</v>
      </c>
    </row>
    <row r="152" spans="1:6" x14ac:dyDescent="0.35">
      <c r="A152">
        <v>1842</v>
      </c>
      <c r="B152">
        <v>13</v>
      </c>
      <c r="C152">
        <v>9</v>
      </c>
      <c r="D152">
        <v>3</v>
      </c>
      <c r="E152">
        <v>28</v>
      </c>
      <c r="F152" t="b">
        <v>0</v>
      </c>
    </row>
    <row r="153" spans="1:6" x14ac:dyDescent="0.35">
      <c r="A153">
        <v>1843</v>
      </c>
      <c r="B153">
        <v>17</v>
      </c>
      <c r="C153">
        <v>9</v>
      </c>
      <c r="D153">
        <v>4</v>
      </c>
      <c r="E153">
        <v>24</v>
      </c>
      <c r="F153" t="b">
        <v>0</v>
      </c>
    </row>
    <row r="154" spans="1:6" x14ac:dyDescent="0.35">
      <c r="A154">
        <v>1844</v>
      </c>
      <c r="B154">
        <v>1</v>
      </c>
      <c r="C154">
        <v>9</v>
      </c>
      <c r="D154">
        <v>5</v>
      </c>
      <c r="E154">
        <v>24</v>
      </c>
      <c r="F154" t="b">
        <v>0</v>
      </c>
    </row>
    <row r="155" spans="1:6" x14ac:dyDescent="0.35">
      <c r="A155">
        <v>1845</v>
      </c>
      <c r="B155">
        <v>12</v>
      </c>
      <c r="C155">
        <v>9</v>
      </c>
      <c r="D155">
        <v>6</v>
      </c>
      <c r="E155">
        <v>20</v>
      </c>
      <c r="F155" t="b">
        <v>0</v>
      </c>
    </row>
    <row r="156" spans="1:6" x14ac:dyDescent="0.35">
      <c r="A156">
        <v>1846</v>
      </c>
      <c r="B156">
        <v>7</v>
      </c>
      <c r="C156">
        <v>9</v>
      </c>
      <c r="D156">
        <v>7</v>
      </c>
      <c r="E156">
        <v>20</v>
      </c>
      <c r="F156" t="b">
        <v>0</v>
      </c>
    </row>
    <row r="157" spans="1:6" x14ac:dyDescent="0.35">
      <c r="A157">
        <v>1847</v>
      </c>
      <c r="B157">
        <v>18</v>
      </c>
      <c r="C157">
        <v>9</v>
      </c>
      <c r="D157">
        <v>8</v>
      </c>
      <c r="E157">
        <v>20</v>
      </c>
      <c r="F157" t="b">
        <v>0</v>
      </c>
    </row>
    <row r="158" spans="1:6" x14ac:dyDescent="0.35">
      <c r="A158">
        <v>1848</v>
      </c>
      <c r="B158">
        <v>10</v>
      </c>
      <c r="C158">
        <v>9</v>
      </c>
      <c r="D158">
        <v>9</v>
      </c>
      <c r="E158">
        <v>20</v>
      </c>
      <c r="F158" t="b">
        <v>0</v>
      </c>
    </row>
    <row r="159" spans="1:6" x14ac:dyDescent="0.35">
      <c r="A159">
        <v>1849</v>
      </c>
      <c r="B159">
        <v>9</v>
      </c>
      <c r="C159">
        <v>9</v>
      </c>
      <c r="D159">
        <v>10</v>
      </c>
      <c r="E159">
        <v>16</v>
      </c>
      <c r="F159" t="b">
        <v>0</v>
      </c>
    </row>
    <row r="160" spans="1:6" x14ac:dyDescent="0.35">
      <c r="A160">
        <v>1850</v>
      </c>
      <c r="B160">
        <v>4</v>
      </c>
      <c r="C160">
        <v>9</v>
      </c>
      <c r="D160">
        <v>11</v>
      </c>
      <c r="E160">
        <v>16</v>
      </c>
      <c r="F160" t="b">
        <v>0</v>
      </c>
    </row>
    <row r="161" spans="1:6" x14ac:dyDescent="0.35">
      <c r="A161">
        <v>1851</v>
      </c>
      <c r="B161">
        <v>14</v>
      </c>
      <c r="C161">
        <v>9</v>
      </c>
      <c r="D161">
        <v>12</v>
      </c>
      <c r="E161">
        <v>16</v>
      </c>
      <c r="F161" t="b">
        <v>0</v>
      </c>
    </row>
    <row r="162" spans="1:6" x14ac:dyDescent="0.35">
      <c r="A162">
        <v>1852</v>
      </c>
      <c r="B162">
        <v>2</v>
      </c>
      <c r="C162">
        <v>9</v>
      </c>
      <c r="D162">
        <v>13</v>
      </c>
      <c r="E162">
        <v>16</v>
      </c>
      <c r="F162" t="b">
        <v>0</v>
      </c>
    </row>
    <row r="163" spans="1:6" x14ac:dyDescent="0.35">
      <c r="A163">
        <v>1853</v>
      </c>
      <c r="B163">
        <v>6</v>
      </c>
      <c r="C163">
        <v>9</v>
      </c>
      <c r="D163">
        <v>14</v>
      </c>
      <c r="E163">
        <v>12</v>
      </c>
      <c r="F163" t="b">
        <v>0</v>
      </c>
    </row>
    <row r="164" spans="1:6" x14ac:dyDescent="0.35">
      <c r="A164">
        <v>1854</v>
      </c>
      <c r="B164">
        <v>16</v>
      </c>
      <c r="C164">
        <v>9</v>
      </c>
      <c r="D164">
        <v>15</v>
      </c>
      <c r="E164">
        <v>12</v>
      </c>
      <c r="F164" t="b">
        <v>0</v>
      </c>
    </row>
    <row r="165" spans="1:6" x14ac:dyDescent="0.35">
      <c r="A165">
        <v>1855</v>
      </c>
      <c r="B165">
        <v>11</v>
      </c>
      <c r="C165">
        <v>9</v>
      </c>
      <c r="D165">
        <v>16</v>
      </c>
      <c r="E165">
        <v>12</v>
      </c>
      <c r="F165" t="b">
        <v>0</v>
      </c>
    </row>
    <row r="166" spans="1:6" x14ac:dyDescent="0.35">
      <c r="A166">
        <v>1856</v>
      </c>
      <c r="B166">
        <v>15</v>
      </c>
      <c r="C166">
        <v>9</v>
      </c>
      <c r="D166">
        <v>17</v>
      </c>
      <c r="E166">
        <v>6</v>
      </c>
      <c r="F166" t="b">
        <v>0</v>
      </c>
    </row>
    <row r="167" spans="1:6" x14ac:dyDescent="0.35">
      <c r="A167">
        <v>1857</v>
      </c>
      <c r="B167">
        <v>3</v>
      </c>
      <c r="C167">
        <v>9</v>
      </c>
      <c r="D167">
        <v>18</v>
      </c>
      <c r="E167">
        <v>0</v>
      </c>
      <c r="F167" t="b">
        <v>0</v>
      </c>
    </row>
    <row r="168" spans="1:6" x14ac:dyDescent="0.35">
      <c r="A168">
        <v>1876</v>
      </c>
      <c r="B168">
        <v>8</v>
      </c>
      <c r="C168">
        <v>10</v>
      </c>
      <c r="D168">
        <v>1</v>
      </c>
      <c r="E168">
        <v>32</v>
      </c>
      <c r="F168" t="b">
        <v>0</v>
      </c>
    </row>
    <row r="169" spans="1:6" x14ac:dyDescent="0.35">
      <c r="A169">
        <v>1877</v>
      </c>
      <c r="B169">
        <v>5</v>
      </c>
      <c r="C169">
        <v>10</v>
      </c>
      <c r="D169">
        <v>2</v>
      </c>
      <c r="E169">
        <v>30</v>
      </c>
      <c r="F169" t="b">
        <v>0</v>
      </c>
    </row>
    <row r="170" spans="1:6" x14ac:dyDescent="0.35">
      <c r="A170">
        <v>1878</v>
      </c>
      <c r="B170">
        <v>17</v>
      </c>
      <c r="C170">
        <v>10</v>
      </c>
      <c r="D170">
        <v>3</v>
      </c>
      <c r="E170">
        <v>28</v>
      </c>
      <c r="F170" t="b">
        <v>0</v>
      </c>
    </row>
    <row r="171" spans="1:6" x14ac:dyDescent="0.35">
      <c r="A171">
        <v>1879</v>
      </c>
      <c r="B171">
        <v>13</v>
      </c>
      <c r="C171">
        <v>10</v>
      </c>
      <c r="D171">
        <v>4</v>
      </c>
      <c r="E171">
        <v>28</v>
      </c>
      <c r="F171" t="b">
        <v>0</v>
      </c>
    </row>
    <row r="172" spans="1:6" x14ac:dyDescent="0.35">
      <c r="A172">
        <v>1880</v>
      </c>
      <c r="B172">
        <v>12</v>
      </c>
      <c r="C172">
        <v>10</v>
      </c>
      <c r="D172">
        <v>5</v>
      </c>
      <c r="E172">
        <v>24</v>
      </c>
      <c r="F172" t="b">
        <v>0</v>
      </c>
    </row>
    <row r="173" spans="1:6" x14ac:dyDescent="0.35">
      <c r="A173">
        <v>1881</v>
      </c>
      <c r="B173">
        <v>1</v>
      </c>
      <c r="C173">
        <v>10</v>
      </c>
      <c r="D173">
        <v>6</v>
      </c>
      <c r="E173">
        <v>24</v>
      </c>
      <c r="F173" t="b">
        <v>0</v>
      </c>
    </row>
    <row r="174" spans="1:6" x14ac:dyDescent="0.35">
      <c r="A174">
        <v>1882</v>
      </c>
      <c r="B174">
        <v>7</v>
      </c>
      <c r="C174">
        <v>10</v>
      </c>
      <c r="D174">
        <v>7</v>
      </c>
      <c r="E174">
        <v>24</v>
      </c>
      <c r="F174" t="b">
        <v>0</v>
      </c>
    </row>
    <row r="175" spans="1:6" x14ac:dyDescent="0.35">
      <c r="A175">
        <v>1883</v>
      </c>
      <c r="B175">
        <v>18</v>
      </c>
      <c r="C175">
        <v>10</v>
      </c>
      <c r="D175">
        <v>8</v>
      </c>
      <c r="E175">
        <v>20</v>
      </c>
      <c r="F175" t="b">
        <v>0</v>
      </c>
    </row>
    <row r="176" spans="1:6" x14ac:dyDescent="0.35">
      <c r="A176">
        <v>1884</v>
      </c>
      <c r="B176">
        <v>4</v>
      </c>
      <c r="C176">
        <v>10</v>
      </c>
      <c r="D176">
        <v>9</v>
      </c>
      <c r="E176">
        <v>20</v>
      </c>
      <c r="F176" t="b">
        <v>0</v>
      </c>
    </row>
    <row r="177" spans="1:6" x14ac:dyDescent="0.35">
      <c r="A177">
        <v>1885</v>
      </c>
      <c r="B177">
        <v>10</v>
      </c>
      <c r="C177">
        <v>10</v>
      </c>
      <c r="D177">
        <v>10</v>
      </c>
      <c r="E177">
        <v>20</v>
      </c>
      <c r="F177" t="b">
        <v>0</v>
      </c>
    </row>
    <row r="178" spans="1:6" x14ac:dyDescent="0.35">
      <c r="A178">
        <v>1886</v>
      </c>
      <c r="B178">
        <v>9</v>
      </c>
      <c r="C178">
        <v>10</v>
      </c>
      <c r="D178">
        <v>11</v>
      </c>
      <c r="E178">
        <v>16</v>
      </c>
      <c r="F178" t="b">
        <v>0</v>
      </c>
    </row>
    <row r="179" spans="1:6" x14ac:dyDescent="0.35">
      <c r="A179">
        <v>1887</v>
      </c>
      <c r="B179">
        <v>6</v>
      </c>
      <c r="C179">
        <v>10</v>
      </c>
      <c r="D179">
        <v>12</v>
      </c>
      <c r="E179">
        <v>16</v>
      </c>
      <c r="F179" t="b">
        <v>0</v>
      </c>
    </row>
    <row r="180" spans="1:6" x14ac:dyDescent="0.35">
      <c r="A180">
        <v>1888</v>
      </c>
      <c r="B180">
        <v>14</v>
      </c>
      <c r="C180">
        <v>10</v>
      </c>
      <c r="D180">
        <v>13</v>
      </c>
      <c r="E180">
        <v>16</v>
      </c>
      <c r="F180" t="b">
        <v>0</v>
      </c>
    </row>
    <row r="181" spans="1:6" x14ac:dyDescent="0.35">
      <c r="A181">
        <v>1889</v>
      </c>
      <c r="B181">
        <v>16</v>
      </c>
      <c r="C181">
        <v>10</v>
      </c>
      <c r="D181">
        <v>14</v>
      </c>
      <c r="E181">
        <v>16</v>
      </c>
      <c r="F181" t="b">
        <v>0</v>
      </c>
    </row>
    <row r="182" spans="1:6" x14ac:dyDescent="0.35">
      <c r="A182">
        <v>1890</v>
      </c>
      <c r="B182">
        <v>2</v>
      </c>
      <c r="C182">
        <v>10</v>
      </c>
      <c r="D182">
        <v>15</v>
      </c>
      <c r="E182">
        <v>16</v>
      </c>
      <c r="F182" t="b">
        <v>0</v>
      </c>
    </row>
    <row r="183" spans="1:6" x14ac:dyDescent="0.35">
      <c r="A183">
        <v>1891</v>
      </c>
      <c r="B183">
        <v>11</v>
      </c>
      <c r="C183">
        <v>10</v>
      </c>
      <c r="D183">
        <v>16</v>
      </c>
      <c r="E183">
        <v>12</v>
      </c>
      <c r="F183" t="b">
        <v>0</v>
      </c>
    </row>
    <row r="184" spans="1:6" x14ac:dyDescent="0.35">
      <c r="A184">
        <v>1892</v>
      </c>
      <c r="B184">
        <v>15</v>
      </c>
      <c r="C184">
        <v>10</v>
      </c>
      <c r="D184">
        <v>17</v>
      </c>
      <c r="E184">
        <v>10</v>
      </c>
      <c r="F184" t="b">
        <v>0</v>
      </c>
    </row>
    <row r="185" spans="1:6" x14ac:dyDescent="0.35">
      <c r="A185">
        <v>1893</v>
      </c>
      <c r="B185">
        <v>3</v>
      </c>
      <c r="C185">
        <v>10</v>
      </c>
      <c r="D185">
        <v>18</v>
      </c>
      <c r="E185">
        <v>4</v>
      </c>
      <c r="F185" t="b">
        <v>0</v>
      </c>
    </row>
    <row r="186" spans="1:6" x14ac:dyDescent="0.35">
      <c r="A186">
        <v>1894</v>
      </c>
      <c r="B186">
        <v>8</v>
      </c>
      <c r="C186">
        <v>11</v>
      </c>
      <c r="D186">
        <v>1</v>
      </c>
      <c r="E186">
        <v>36</v>
      </c>
      <c r="F186" t="b">
        <v>0</v>
      </c>
    </row>
    <row r="187" spans="1:6" x14ac:dyDescent="0.35">
      <c r="A187">
        <v>1895</v>
      </c>
      <c r="B187">
        <v>5</v>
      </c>
      <c r="C187">
        <v>11</v>
      </c>
      <c r="D187">
        <v>2</v>
      </c>
      <c r="E187">
        <v>34</v>
      </c>
      <c r="F187" t="b">
        <v>0</v>
      </c>
    </row>
    <row r="188" spans="1:6" x14ac:dyDescent="0.35">
      <c r="A188">
        <v>1896</v>
      </c>
      <c r="B188">
        <v>17</v>
      </c>
      <c r="C188">
        <v>11</v>
      </c>
      <c r="D188">
        <v>3</v>
      </c>
      <c r="E188">
        <v>32</v>
      </c>
      <c r="F188" t="b">
        <v>0</v>
      </c>
    </row>
    <row r="189" spans="1:6" x14ac:dyDescent="0.35">
      <c r="A189">
        <v>1897</v>
      </c>
      <c r="B189">
        <v>1</v>
      </c>
      <c r="C189">
        <v>11</v>
      </c>
      <c r="D189">
        <v>4</v>
      </c>
      <c r="E189">
        <v>28</v>
      </c>
      <c r="F189" t="b">
        <v>0</v>
      </c>
    </row>
    <row r="190" spans="1:6" x14ac:dyDescent="0.35">
      <c r="A190">
        <v>1898</v>
      </c>
      <c r="B190">
        <v>7</v>
      </c>
      <c r="C190">
        <v>11</v>
      </c>
      <c r="D190">
        <v>5</v>
      </c>
      <c r="E190">
        <v>28</v>
      </c>
      <c r="F190" t="b">
        <v>0</v>
      </c>
    </row>
    <row r="191" spans="1:6" x14ac:dyDescent="0.35">
      <c r="A191">
        <v>1899</v>
      </c>
      <c r="B191">
        <v>13</v>
      </c>
      <c r="C191">
        <v>11</v>
      </c>
      <c r="D191">
        <v>6</v>
      </c>
      <c r="E191">
        <v>28</v>
      </c>
      <c r="F191" t="b">
        <v>0</v>
      </c>
    </row>
    <row r="192" spans="1:6" x14ac:dyDescent="0.35">
      <c r="A192">
        <v>1900</v>
      </c>
      <c r="B192">
        <v>12</v>
      </c>
      <c r="C192">
        <v>11</v>
      </c>
      <c r="D192">
        <v>7</v>
      </c>
      <c r="E192">
        <v>24</v>
      </c>
      <c r="F192" t="b">
        <v>0</v>
      </c>
    </row>
    <row r="193" spans="1:6" x14ac:dyDescent="0.35">
      <c r="A193">
        <v>1901</v>
      </c>
      <c r="B193">
        <v>18</v>
      </c>
      <c r="C193">
        <v>11</v>
      </c>
      <c r="D193">
        <v>8</v>
      </c>
      <c r="E193">
        <v>24</v>
      </c>
      <c r="F193" t="b">
        <v>0</v>
      </c>
    </row>
    <row r="194" spans="1:6" x14ac:dyDescent="0.35">
      <c r="A194">
        <v>1902</v>
      </c>
      <c r="B194">
        <v>4</v>
      </c>
      <c r="C194">
        <v>11</v>
      </c>
      <c r="D194">
        <v>9</v>
      </c>
      <c r="E194">
        <v>24</v>
      </c>
      <c r="F194" t="b">
        <v>0</v>
      </c>
    </row>
    <row r="195" spans="1:6" x14ac:dyDescent="0.35">
      <c r="A195">
        <v>1903</v>
      </c>
      <c r="B195">
        <v>10</v>
      </c>
      <c r="C195">
        <v>11</v>
      </c>
      <c r="D195">
        <v>10</v>
      </c>
      <c r="E195">
        <v>24</v>
      </c>
      <c r="F195" t="b">
        <v>0</v>
      </c>
    </row>
    <row r="196" spans="1:6" x14ac:dyDescent="0.35">
      <c r="A196">
        <v>1904</v>
      </c>
      <c r="B196">
        <v>16</v>
      </c>
      <c r="C196">
        <v>11</v>
      </c>
      <c r="D196">
        <v>11</v>
      </c>
      <c r="E196">
        <v>20</v>
      </c>
      <c r="F196" t="b">
        <v>0</v>
      </c>
    </row>
    <row r="197" spans="1:6" x14ac:dyDescent="0.35">
      <c r="A197">
        <v>1905</v>
      </c>
      <c r="B197">
        <v>9</v>
      </c>
      <c r="C197">
        <v>11</v>
      </c>
      <c r="D197">
        <v>12</v>
      </c>
      <c r="E197">
        <v>16</v>
      </c>
      <c r="F197" t="b">
        <v>0</v>
      </c>
    </row>
    <row r="198" spans="1:6" x14ac:dyDescent="0.35">
      <c r="A198">
        <v>1906</v>
      </c>
      <c r="B198">
        <v>6</v>
      </c>
      <c r="C198">
        <v>11</v>
      </c>
      <c r="D198">
        <v>13</v>
      </c>
      <c r="E198">
        <v>16</v>
      </c>
      <c r="F198" t="b">
        <v>0</v>
      </c>
    </row>
    <row r="199" spans="1:6" x14ac:dyDescent="0.35">
      <c r="A199">
        <v>1907</v>
      </c>
      <c r="B199">
        <v>14</v>
      </c>
      <c r="C199">
        <v>11</v>
      </c>
      <c r="D199">
        <v>14</v>
      </c>
      <c r="E199">
        <v>16</v>
      </c>
      <c r="F199" t="b">
        <v>0</v>
      </c>
    </row>
    <row r="200" spans="1:6" x14ac:dyDescent="0.35">
      <c r="A200">
        <v>1908</v>
      </c>
      <c r="B200">
        <v>2</v>
      </c>
      <c r="C200">
        <v>11</v>
      </c>
      <c r="D200">
        <v>15</v>
      </c>
      <c r="E200">
        <v>16</v>
      </c>
      <c r="F200" t="b">
        <v>0</v>
      </c>
    </row>
    <row r="201" spans="1:6" x14ac:dyDescent="0.35">
      <c r="A201">
        <v>1909</v>
      </c>
      <c r="B201">
        <v>11</v>
      </c>
      <c r="C201">
        <v>11</v>
      </c>
      <c r="D201">
        <v>16</v>
      </c>
      <c r="E201">
        <v>12</v>
      </c>
      <c r="F201" t="b">
        <v>0</v>
      </c>
    </row>
    <row r="202" spans="1:6" x14ac:dyDescent="0.35">
      <c r="A202">
        <v>1910</v>
      </c>
      <c r="B202">
        <v>15</v>
      </c>
      <c r="C202">
        <v>11</v>
      </c>
      <c r="D202">
        <v>17</v>
      </c>
      <c r="E202">
        <v>10</v>
      </c>
      <c r="F202" t="b">
        <v>0</v>
      </c>
    </row>
    <row r="203" spans="1:6" x14ac:dyDescent="0.35">
      <c r="A203">
        <v>1911</v>
      </c>
      <c r="B203">
        <v>3</v>
      </c>
      <c r="C203">
        <v>11</v>
      </c>
      <c r="D203">
        <v>18</v>
      </c>
      <c r="E203">
        <v>4</v>
      </c>
      <c r="F203" t="b">
        <v>0</v>
      </c>
    </row>
    <row r="204" spans="1:6" x14ac:dyDescent="0.35">
      <c r="A204">
        <v>1912</v>
      </c>
      <c r="B204">
        <v>8</v>
      </c>
      <c r="C204">
        <v>12</v>
      </c>
      <c r="D204">
        <v>1</v>
      </c>
      <c r="E204">
        <v>40</v>
      </c>
      <c r="F204" t="b">
        <v>0</v>
      </c>
    </row>
    <row r="205" spans="1:6" x14ac:dyDescent="0.35">
      <c r="A205">
        <v>1913</v>
      </c>
      <c r="B205">
        <v>5</v>
      </c>
      <c r="C205">
        <v>12</v>
      </c>
      <c r="D205">
        <v>2</v>
      </c>
      <c r="E205">
        <v>38</v>
      </c>
      <c r="F205" t="b">
        <v>0</v>
      </c>
    </row>
    <row r="206" spans="1:6" x14ac:dyDescent="0.35">
      <c r="A206">
        <v>1914</v>
      </c>
      <c r="B206">
        <v>1</v>
      </c>
      <c r="C206">
        <v>12</v>
      </c>
      <c r="D206">
        <v>3</v>
      </c>
      <c r="E206">
        <v>32</v>
      </c>
      <c r="F206" t="b">
        <v>0</v>
      </c>
    </row>
    <row r="207" spans="1:6" x14ac:dyDescent="0.35">
      <c r="A207">
        <v>1915</v>
      </c>
      <c r="B207">
        <v>17</v>
      </c>
      <c r="C207">
        <v>12</v>
      </c>
      <c r="D207">
        <v>4</v>
      </c>
      <c r="E207">
        <v>32</v>
      </c>
      <c r="F207" t="b">
        <v>0</v>
      </c>
    </row>
    <row r="208" spans="1:6" x14ac:dyDescent="0.35">
      <c r="A208">
        <v>1916</v>
      </c>
      <c r="B208">
        <v>7</v>
      </c>
      <c r="C208">
        <v>12</v>
      </c>
      <c r="D208">
        <v>5</v>
      </c>
      <c r="E208">
        <v>32</v>
      </c>
      <c r="F208" t="b">
        <v>0</v>
      </c>
    </row>
    <row r="209" spans="1:6" x14ac:dyDescent="0.35">
      <c r="A209">
        <v>1917</v>
      </c>
      <c r="B209">
        <v>13</v>
      </c>
      <c r="C209">
        <v>12</v>
      </c>
      <c r="D209">
        <v>6</v>
      </c>
      <c r="E209">
        <v>28</v>
      </c>
      <c r="F209" t="b">
        <v>0</v>
      </c>
    </row>
    <row r="210" spans="1:6" x14ac:dyDescent="0.35">
      <c r="A210">
        <v>1918</v>
      </c>
      <c r="B210">
        <v>18</v>
      </c>
      <c r="C210">
        <v>12</v>
      </c>
      <c r="D210">
        <v>7</v>
      </c>
      <c r="E210">
        <v>28</v>
      </c>
      <c r="F210" t="b">
        <v>0</v>
      </c>
    </row>
    <row r="211" spans="1:6" x14ac:dyDescent="0.35">
      <c r="A211">
        <v>1919</v>
      </c>
      <c r="B211">
        <v>4</v>
      </c>
      <c r="C211">
        <v>12</v>
      </c>
      <c r="D211">
        <v>8</v>
      </c>
      <c r="E211">
        <v>28</v>
      </c>
      <c r="F211" t="b">
        <v>0</v>
      </c>
    </row>
    <row r="212" spans="1:6" x14ac:dyDescent="0.35">
      <c r="A212">
        <v>1920</v>
      </c>
      <c r="B212">
        <v>12</v>
      </c>
      <c r="C212">
        <v>12</v>
      </c>
      <c r="D212">
        <v>9</v>
      </c>
      <c r="E212">
        <v>24</v>
      </c>
      <c r="F212" t="b">
        <v>0</v>
      </c>
    </row>
    <row r="213" spans="1:6" x14ac:dyDescent="0.35">
      <c r="A213">
        <v>1921</v>
      </c>
      <c r="B213">
        <v>10</v>
      </c>
      <c r="C213">
        <v>12</v>
      </c>
      <c r="D213">
        <v>10</v>
      </c>
      <c r="E213">
        <v>24</v>
      </c>
      <c r="F213" t="b">
        <v>0</v>
      </c>
    </row>
    <row r="214" spans="1:6" x14ac:dyDescent="0.35">
      <c r="A214">
        <v>1922</v>
      </c>
      <c r="B214">
        <v>14</v>
      </c>
      <c r="C214">
        <v>12</v>
      </c>
      <c r="D214">
        <v>11</v>
      </c>
      <c r="E214">
        <v>20</v>
      </c>
      <c r="F214" t="b">
        <v>0</v>
      </c>
    </row>
    <row r="215" spans="1:6" x14ac:dyDescent="0.35">
      <c r="A215">
        <v>1923</v>
      </c>
      <c r="B215">
        <v>16</v>
      </c>
      <c r="C215">
        <v>12</v>
      </c>
      <c r="D215">
        <v>12</v>
      </c>
      <c r="E215">
        <v>20</v>
      </c>
      <c r="F215" t="b">
        <v>0</v>
      </c>
    </row>
    <row r="216" spans="1:6" x14ac:dyDescent="0.35">
      <c r="A216">
        <v>1924</v>
      </c>
      <c r="B216">
        <v>9</v>
      </c>
      <c r="C216">
        <v>12</v>
      </c>
      <c r="D216">
        <v>13</v>
      </c>
      <c r="E216">
        <v>16</v>
      </c>
      <c r="F216" t="b">
        <v>0</v>
      </c>
    </row>
    <row r="217" spans="1:6" x14ac:dyDescent="0.35">
      <c r="A217">
        <v>1925</v>
      </c>
      <c r="B217">
        <v>6</v>
      </c>
      <c r="C217">
        <v>12</v>
      </c>
      <c r="D217">
        <v>14</v>
      </c>
      <c r="E217">
        <v>16</v>
      </c>
      <c r="F217" t="b">
        <v>0</v>
      </c>
    </row>
    <row r="218" spans="1:6" x14ac:dyDescent="0.35">
      <c r="A218">
        <v>1926</v>
      </c>
      <c r="B218">
        <v>2</v>
      </c>
      <c r="C218">
        <v>12</v>
      </c>
      <c r="D218">
        <v>15</v>
      </c>
      <c r="E218">
        <v>16</v>
      </c>
      <c r="F218" t="b">
        <v>0</v>
      </c>
    </row>
    <row r="219" spans="1:6" x14ac:dyDescent="0.35">
      <c r="A219">
        <v>1927</v>
      </c>
      <c r="B219">
        <v>11</v>
      </c>
      <c r="C219">
        <v>12</v>
      </c>
      <c r="D219">
        <v>16</v>
      </c>
      <c r="E219">
        <v>12</v>
      </c>
      <c r="F219" t="b">
        <v>0</v>
      </c>
    </row>
    <row r="220" spans="1:6" x14ac:dyDescent="0.35">
      <c r="A220">
        <v>1928</v>
      </c>
      <c r="B220">
        <v>15</v>
      </c>
      <c r="C220">
        <v>12</v>
      </c>
      <c r="D220">
        <v>17</v>
      </c>
      <c r="E220">
        <v>10</v>
      </c>
      <c r="F220" t="b">
        <v>0</v>
      </c>
    </row>
    <row r="221" spans="1:6" x14ac:dyDescent="0.35">
      <c r="A221">
        <v>1929</v>
      </c>
      <c r="B221">
        <v>3</v>
      </c>
      <c r="C221">
        <v>12</v>
      </c>
      <c r="D221">
        <v>18</v>
      </c>
      <c r="E221">
        <v>4</v>
      </c>
      <c r="F221" t="b">
        <v>0</v>
      </c>
    </row>
    <row r="222" spans="1:6" x14ac:dyDescent="0.35">
      <c r="A222">
        <v>1966</v>
      </c>
      <c r="B222">
        <v>8</v>
      </c>
      <c r="C222">
        <v>13</v>
      </c>
      <c r="D222">
        <v>1</v>
      </c>
      <c r="E222">
        <v>44</v>
      </c>
      <c r="F222" t="b">
        <v>0</v>
      </c>
    </row>
    <row r="223" spans="1:6" x14ac:dyDescent="0.35">
      <c r="A223">
        <v>1967</v>
      </c>
      <c r="B223">
        <v>5</v>
      </c>
      <c r="C223">
        <v>13</v>
      </c>
      <c r="D223">
        <v>2</v>
      </c>
      <c r="E223">
        <v>38</v>
      </c>
      <c r="F223" t="b">
        <v>0</v>
      </c>
    </row>
    <row r="224" spans="1:6" x14ac:dyDescent="0.35">
      <c r="A224">
        <v>1968</v>
      </c>
      <c r="B224">
        <v>1</v>
      </c>
      <c r="C224">
        <v>13</v>
      </c>
      <c r="D224">
        <v>3</v>
      </c>
      <c r="E224">
        <v>36</v>
      </c>
      <c r="F224" t="b">
        <v>0</v>
      </c>
    </row>
    <row r="225" spans="1:6" x14ac:dyDescent="0.35">
      <c r="A225">
        <v>1969</v>
      </c>
      <c r="B225">
        <v>7</v>
      </c>
      <c r="C225">
        <v>13</v>
      </c>
      <c r="D225">
        <v>4</v>
      </c>
      <c r="E225">
        <v>36</v>
      </c>
      <c r="F225" t="b">
        <v>0</v>
      </c>
    </row>
    <row r="226" spans="1:6" x14ac:dyDescent="0.35">
      <c r="A226">
        <v>1970</v>
      </c>
      <c r="B226">
        <v>17</v>
      </c>
      <c r="C226">
        <v>13</v>
      </c>
      <c r="D226">
        <v>5</v>
      </c>
      <c r="E226">
        <v>32</v>
      </c>
      <c r="F226" t="b">
        <v>0</v>
      </c>
    </row>
    <row r="227" spans="1:6" x14ac:dyDescent="0.35">
      <c r="A227">
        <v>1971</v>
      </c>
      <c r="B227">
        <v>13</v>
      </c>
      <c r="C227">
        <v>13</v>
      </c>
      <c r="D227">
        <v>6</v>
      </c>
      <c r="E227">
        <v>32</v>
      </c>
      <c r="F227" t="b">
        <v>0</v>
      </c>
    </row>
    <row r="228" spans="1:6" x14ac:dyDescent="0.35">
      <c r="A228">
        <v>1972</v>
      </c>
      <c r="B228">
        <v>18</v>
      </c>
      <c r="C228">
        <v>13</v>
      </c>
      <c r="D228">
        <v>7</v>
      </c>
      <c r="E228">
        <v>28</v>
      </c>
      <c r="F228" t="b">
        <v>0</v>
      </c>
    </row>
    <row r="229" spans="1:6" x14ac:dyDescent="0.35">
      <c r="A229">
        <v>1973</v>
      </c>
      <c r="B229">
        <v>4</v>
      </c>
      <c r="C229">
        <v>13</v>
      </c>
      <c r="D229">
        <v>8</v>
      </c>
      <c r="E229">
        <v>28</v>
      </c>
      <c r="F229" t="b">
        <v>0</v>
      </c>
    </row>
    <row r="230" spans="1:6" x14ac:dyDescent="0.35">
      <c r="A230">
        <v>1974</v>
      </c>
      <c r="B230">
        <v>12</v>
      </c>
      <c r="C230">
        <v>13</v>
      </c>
      <c r="D230">
        <v>9</v>
      </c>
      <c r="E230">
        <v>24</v>
      </c>
      <c r="F230" t="b">
        <v>0</v>
      </c>
    </row>
    <row r="231" spans="1:6" x14ac:dyDescent="0.35">
      <c r="A231">
        <v>1975</v>
      </c>
      <c r="B231">
        <v>10</v>
      </c>
      <c r="C231">
        <v>13</v>
      </c>
      <c r="D231">
        <v>10</v>
      </c>
      <c r="E231">
        <v>24</v>
      </c>
      <c r="F231" t="b">
        <v>0</v>
      </c>
    </row>
    <row r="232" spans="1:6" x14ac:dyDescent="0.35">
      <c r="A232">
        <v>1976</v>
      </c>
      <c r="B232">
        <v>9</v>
      </c>
      <c r="C232">
        <v>13</v>
      </c>
      <c r="D232">
        <v>11</v>
      </c>
      <c r="E232">
        <v>20</v>
      </c>
      <c r="F232" t="b">
        <v>0</v>
      </c>
    </row>
    <row r="233" spans="1:6" x14ac:dyDescent="0.35">
      <c r="A233">
        <v>1977</v>
      </c>
      <c r="B233">
        <v>14</v>
      </c>
      <c r="C233">
        <v>13</v>
      </c>
      <c r="D233">
        <v>12</v>
      </c>
      <c r="E233">
        <v>20</v>
      </c>
      <c r="F233" t="b">
        <v>0</v>
      </c>
    </row>
    <row r="234" spans="1:6" x14ac:dyDescent="0.35">
      <c r="A234">
        <v>1978</v>
      </c>
      <c r="B234">
        <v>6</v>
      </c>
      <c r="C234">
        <v>13</v>
      </c>
      <c r="D234">
        <v>13</v>
      </c>
      <c r="E234">
        <v>20</v>
      </c>
      <c r="F234" t="b">
        <v>0</v>
      </c>
    </row>
    <row r="235" spans="1:6" x14ac:dyDescent="0.35">
      <c r="A235">
        <v>1979</v>
      </c>
      <c r="B235">
        <v>16</v>
      </c>
      <c r="C235">
        <v>13</v>
      </c>
      <c r="D235">
        <v>14</v>
      </c>
      <c r="E235">
        <v>20</v>
      </c>
      <c r="F235" t="b">
        <v>0</v>
      </c>
    </row>
    <row r="236" spans="1:6" x14ac:dyDescent="0.35">
      <c r="A236">
        <v>1980</v>
      </c>
      <c r="B236">
        <v>2</v>
      </c>
      <c r="C236">
        <v>13</v>
      </c>
      <c r="D236">
        <v>15</v>
      </c>
      <c r="E236">
        <v>20</v>
      </c>
      <c r="F236" t="b">
        <v>0</v>
      </c>
    </row>
    <row r="237" spans="1:6" x14ac:dyDescent="0.35">
      <c r="A237">
        <v>1981</v>
      </c>
      <c r="B237">
        <v>15</v>
      </c>
      <c r="C237">
        <v>13</v>
      </c>
      <c r="D237">
        <v>16</v>
      </c>
      <c r="E237">
        <v>14</v>
      </c>
      <c r="F237" t="b">
        <v>0</v>
      </c>
    </row>
    <row r="238" spans="1:6" x14ac:dyDescent="0.35">
      <c r="A238">
        <v>1982</v>
      </c>
      <c r="B238">
        <v>11</v>
      </c>
      <c r="C238">
        <v>13</v>
      </c>
      <c r="D238">
        <v>17</v>
      </c>
      <c r="E238">
        <v>12</v>
      </c>
      <c r="F238" t="b">
        <v>0</v>
      </c>
    </row>
    <row r="239" spans="1:6" x14ac:dyDescent="0.35">
      <c r="A239">
        <v>1983</v>
      </c>
      <c r="B239">
        <v>3</v>
      </c>
      <c r="C239">
        <v>13</v>
      </c>
      <c r="D239">
        <v>18</v>
      </c>
      <c r="E239">
        <v>4</v>
      </c>
      <c r="F239" t="b">
        <v>0</v>
      </c>
    </row>
    <row r="240" spans="1:6" x14ac:dyDescent="0.35">
      <c r="A240">
        <v>2002</v>
      </c>
      <c r="B240">
        <v>8</v>
      </c>
      <c r="C240">
        <v>14</v>
      </c>
      <c r="D240">
        <v>1</v>
      </c>
      <c r="E240">
        <v>44</v>
      </c>
      <c r="F240" t="b">
        <v>0</v>
      </c>
    </row>
    <row r="241" spans="1:6" x14ac:dyDescent="0.35">
      <c r="A241">
        <v>2003</v>
      </c>
      <c r="B241">
        <v>7</v>
      </c>
      <c r="C241">
        <v>14</v>
      </c>
      <c r="D241">
        <v>2</v>
      </c>
      <c r="E241">
        <v>40</v>
      </c>
      <c r="F241" t="b">
        <v>0</v>
      </c>
    </row>
    <row r="242" spans="1:6" x14ac:dyDescent="0.35">
      <c r="A242">
        <v>2004</v>
      </c>
      <c r="B242">
        <v>5</v>
      </c>
      <c r="C242">
        <v>14</v>
      </c>
      <c r="D242">
        <v>3</v>
      </c>
      <c r="E242">
        <v>38</v>
      </c>
      <c r="F242" t="b">
        <v>0</v>
      </c>
    </row>
    <row r="243" spans="1:6" x14ac:dyDescent="0.35">
      <c r="A243">
        <v>2005</v>
      </c>
      <c r="B243">
        <v>1</v>
      </c>
      <c r="C243">
        <v>14</v>
      </c>
      <c r="D243">
        <v>4</v>
      </c>
      <c r="E243">
        <v>36</v>
      </c>
      <c r="F243" t="b">
        <v>0</v>
      </c>
    </row>
    <row r="244" spans="1:6" x14ac:dyDescent="0.35">
      <c r="A244">
        <v>2006</v>
      </c>
      <c r="B244">
        <v>13</v>
      </c>
      <c r="C244">
        <v>14</v>
      </c>
      <c r="D244">
        <v>5</v>
      </c>
      <c r="E244">
        <v>36</v>
      </c>
      <c r="F244" t="b">
        <v>0</v>
      </c>
    </row>
    <row r="245" spans="1:6" x14ac:dyDescent="0.35">
      <c r="A245">
        <v>2007</v>
      </c>
      <c r="B245">
        <v>17</v>
      </c>
      <c r="C245">
        <v>14</v>
      </c>
      <c r="D245">
        <v>6</v>
      </c>
      <c r="E245">
        <v>32</v>
      </c>
      <c r="F245" t="b">
        <v>0</v>
      </c>
    </row>
    <row r="246" spans="1:6" x14ac:dyDescent="0.35">
      <c r="A246">
        <v>2008</v>
      </c>
      <c r="B246">
        <v>18</v>
      </c>
      <c r="C246">
        <v>14</v>
      </c>
      <c r="D246">
        <v>7</v>
      </c>
      <c r="E246">
        <v>32</v>
      </c>
      <c r="F246" t="b">
        <v>0</v>
      </c>
    </row>
    <row r="247" spans="1:6" x14ac:dyDescent="0.35">
      <c r="A247">
        <v>2009</v>
      </c>
      <c r="B247">
        <v>4</v>
      </c>
      <c r="C247">
        <v>14</v>
      </c>
      <c r="D247">
        <v>8</v>
      </c>
      <c r="E247">
        <v>32</v>
      </c>
      <c r="F247" t="b">
        <v>0</v>
      </c>
    </row>
    <row r="248" spans="1:6" x14ac:dyDescent="0.35">
      <c r="A248">
        <v>2010</v>
      </c>
      <c r="B248">
        <v>12</v>
      </c>
      <c r="C248">
        <v>14</v>
      </c>
      <c r="D248">
        <v>9</v>
      </c>
      <c r="E248">
        <v>28</v>
      </c>
      <c r="F248" t="b">
        <v>0</v>
      </c>
    </row>
    <row r="249" spans="1:6" x14ac:dyDescent="0.35">
      <c r="A249">
        <v>2011</v>
      </c>
      <c r="B249">
        <v>9</v>
      </c>
      <c r="C249">
        <v>14</v>
      </c>
      <c r="D249">
        <v>10</v>
      </c>
      <c r="E249">
        <v>24</v>
      </c>
      <c r="F249" t="b">
        <v>0</v>
      </c>
    </row>
    <row r="250" spans="1:6" x14ac:dyDescent="0.35">
      <c r="A250">
        <v>2012</v>
      </c>
      <c r="B250">
        <v>2</v>
      </c>
      <c r="C250">
        <v>14</v>
      </c>
      <c r="D250">
        <v>11</v>
      </c>
      <c r="E250">
        <v>24</v>
      </c>
      <c r="F250" t="b">
        <v>0</v>
      </c>
    </row>
    <row r="251" spans="1:6" x14ac:dyDescent="0.35">
      <c r="A251">
        <v>2013</v>
      </c>
      <c r="B251">
        <v>10</v>
      </c>
      <c r="C251">
        <v>14</v>
      </c>
      <c r="D251">
        <v>12</v>
      </c>
      <c r="E251">
        <v>24</v>
      </c>
      <c r="F251" t="b">
        <v>0</v>
      </c>
    </row>
    <row r="252" spans="1:6" x14ac:dyDescent="0.35">
      <c r="A252">
        <v>2014</v>
      </c>
      <c r="B252">
        <v>6</v>
      </c>
      <c r="C252">
        <v>14</v>
      </c>
      <c r="D252">
        <v>13</v>
      </c>
      <c r="E252">
        <v>20</v>
      </c>
      <c r="F252" t="b">
        <v>0</v>
      </c>
    </row>
    <row r="253" spans="1:6" x14ac:dyDescent="0.35">
      <c r="A253">
        <v>2015</v>
      </c>
      <c r="B253">
        <v>14</v>
      </c>
      <c r="C253">
        <v>14</v>
      </c>
      <c r="D253">
        <v>14</v>
      </c>
      <c r="E253">
        <v>20</v>
      </c>
      <c r="F253" t="b">
        <v>0</v>
      </c>
    </row>
    <row r="254" spans="1:6" x14ac:dyDescent="0.35">
      <c r="A254">
        <v>2016</v>
      </c>
      <c r="B254">
        <v>16</v>
      </c>
      <c r="C254">
        <v>14</v>
      </c>
      <c r="D254">
        <v>15</v>
      </c>
      <c r="E254">
        <v>20</v>
      </c>
      <c r="F254" t="b">
        <v>0</v>
      </c>
    </row>
    <row r="255" spans="1:6" x14ac:dyDescent="0.35">
      <c r="A255">
        <v>2017</v>
      </c>
      <c r="B255">
        <v>15</v>
      </c>
      <c r="C255">
        <v>14</v>
      </c>
      <c r="D255">
        <v>16</v>
      </c>
      <c r="E255">
        <v>14</v>
      </c>
      <c r="F255" t="b">
        <v>0</v>
      </c>
    </row>
    <row r="256" spans="1:6" x14ac:dyDescent="0.35">
      <c r="A256">
        <v>2018</v>
      </c>
      <c r="B256">
        <v>11</v>
      </c>
      <c r="C256">
        <v>14</v>
      </c>
      <c r="D256">
        <v>17</v>
      </c>
      <c r="E256">
        <v>12</v>
      </c>
      <c r="F256" t="b">
        <v>0</v>
      </c>
    </row>
    <row r="257" spans="1:6" x14ac:dyDescent="0.35">
      <c r="A257">
        <v>2019</v>
      </c>
      <c r="B257">
        <v>3</v>
      </c>
      <c r="C257">
        <v>14</v>
      </c>
      <c r="D257">
        <v>18</v>
      </c>
      <c r="E257">
        <v>4</v>
      </c>
      <c r="F257" t="b">
        <v>0</v>
      </c>
    </row>
    <row r="258" spans="1:6" x14ac:dyDescent="0.35">
      <c r="A258">
        <v>2020</v>
      </c>
      <c r="B258">
        <v>8</v>
      </c>
      <c r="C258">
        <v>15</v>
      </c>
      <c r="D258">
        <v>1</v>
      </c>
      <c r="E258">
        <v>48</v>
      </c>
      <c r="F258" t="b">
        <v>0</v>
      </c>
    </row>
    <row r="259" spans="1:6" x14ac:dyDescent="0.35">
      <c r="A259">
        <v>2021</v>
      </c>
      <c r="B259">
        <v>5</v>
      </c>
      <c r="C259">
        <v>15</v>
      </c>
      <c r="D259">
        <v>2</v>
      </c>
      <c r="E259">
        <v>42</v>
      </c>
      <c r="F259" t="b">
        <v>0</v>
      </c>
    </row>
    <row r="260" spans="1:6" x14ac:dyDescent="0.35">
      <c r="A260">
        <v>2022</v>
      </c>
      <c r="B260">
        <v>7</v>
      </c>
      <c r="C260">
        <v>15</v>
      </c>
      <c r="D260">
        <v>3</v>
      </c>
      <c r="E260">
        <v>40</v>
      </c>
      <c r="F260" t="b">
        <v>0</v>
      </c>
    </row>
    <row r="261" spans="1:6" x14ac:dyDescent="0.35">
      <c r="A261">
        <v>2023</v>
      </c>
      <c r="B261">
        <v>1</v>
      </c>
      <c r="C261">
        <v>15</v>
      </c>
      <c r="D261">
        <v>4</v>
      </c>
      <c r="E261">
        <v>36</v>
      </c>
      <c r="F261" t="b">
        <v>0</v>
      </c>
    </row>
    <row r="262" spans="1:6" x14ac:dyDescent="0.35">
      <c r="A262">
        <v>2024</v>
      </c>
      <c r="B262">
        <v>13</v>
      </c>
      <c r="C262">
        <v>15</v>
      </c>
      <c r="D262">
        <v>5</v>
      </c>
      <c r="E262">
        <v>36</v>
      </c>
      <c r="F262" t="b">
        <v>0</v>
      </c>
    </row>
    <row r="263" spans="1:6" x14ac:dyDescent="0.35">
      <c r="A263">
        <v>2025</v>
      </c>
      <c r="B263">
        <v>4</v>
      </c>
      <c r="C263">
        <v>15</v>
      </c>
      <c r="D263">
        <v>6</v>
      </c>
      <c r="E263">
        <v>36</v>
      </c>
      <c r="F263" t="b">
        <v>0</v>
      </c>
    </row>
    <row r="264" spans="1:6" x14ac:dyDescent="0.35">
      <c r="A264">
        <v>2026</v>
      </c>
      <c r="B264">
        <v>18</v>
      </c>
      <c r="C264">
        <v>15</v>
      </c>
      <c r="D264">
        <v>7</v>
      </c>
      <c r="E264">
        <v>36</v>
      </c>
      <c r="F264" t="b">
        <v>0</v>
      </c>
    </row>
    <row r="265" spans="1:6" x14ac:dyDescent="0.35">
      <c r="A265">
        <v>2027</v>
      </c>
      <c r="B265">
        <v>12</v>
      </c>
      <c r="C265">
        <v>15</v>
      </c>
      <c r="D265">
        <v>8</v>
      </c>
      <c r="E265">
        <v>32</v>
      </c>
      <c r="F265" t="b">
        <v>0</v>
      </c>
    </row>
    <row r="266" spans="1:6" x14ac:dyDescent="0.35">
      <c r="A266">
        <v>2028</v>
      </c>
      <c r="B266">
        <v>17</v>
      </c>
      <c r="C266">
        <v>15</v>
      </c>
      <c r="D266">
        <v>9</v>
      </c>
      <c r="E266">
        <v>32</v>
      </c>
      <c r="F266" t="b">
        <v>0</v>
      </c>
    </row>
    <row r="267" spans="1:6" x14ac:dyDescent="0.35">
      <c r="A267">
        <v>2029</v>
      </c>
      <c r="B267">
        <v>9</v>
      </c>
      <c r="C267">
        <v>15</v>
      </c>
      <c r="D267">
        <v>10</v>
      </c>
      <c r="E267">
        <v>24</v>
      </c>
      <c r="F267" t="b">
        <v>0</v>
      </c>
    </row>
    <row r="268" spans="1:6" x14ac:dyDescent="0.35">
      <c r="A268">
        <v>2030</v>
      </c>
      <c r="B268">
        <v>6</v>
      </c>
      <c r="C268">
        <v>15</v>
      </c>
      <c r="D268">
        <v>11</v>
      </c>
      <c r="E268">
        <v>24</v>
      </c>
      <c r="F268" t="b">
        <v>0</v>
      </c>
    </row>
    <row r="269" spans="1:6" x14ac:dyDescent="0.35">
      <c r="A269">
        <v>2031</v>
      </c>
      <c r="B269">
        <v>2</v>
      </c>
      <c r="C269">
        <v>15</v>
      </c>
      <c r="D269">
        <v>12</v>
      </c>
      <c r="E269">
        <v>24</v>
      </c>
      <c r="F269" t="b">
        <v>0</v>
      </c>
    </row>
    <row r="270" spans="1:6" x14ac:dyDescent="0.35">
      <c r="A270">
        <v>2032</v>
      </c>
      <c r="B270">
        <v>10</v>
      </c>
      <c r="C270">
        <v>15</v>
      </c>
      <c r="D270">
        <v>13</v>
      </c>
      <c r="E270">
        <v>24</v>
      </c>
      <c r="F270" t="b">
        <v>0</v>
      </c>
    </row>
    <row r="271" spans="1:6" x14ac:dyDescent="0.35">
      <c r="A271">
        <v>2033</v>
      </c>
      <c r="B271">
        <v>16</v>
      </c>
      <c r="C271">
        <v>15</v>
      </c>
      <c r="D271">
        <v>14</v>
      </c>
      <c r="E271">
        <v>20</v>
      </c>
      <c r="F271" t="b">
        <v>0</v>
      </c>
    </row>
    <row r="272" spans="1:6" x14ac:dyDescent="0.35">
      <c r="A272">
        <v>2034</v>
      </c>
      <c r="B272">
        <v>14</v>
      </c>
      <c r="C272">
        <v>15</v>
      </c>
      <c r="D272">
        <v>15</v>
      </c>
      <c r="E272">
        <v>20</v>
      </c>
      <c r="F272" t="b">
        <v>0</v>
      </c>
    </row>
    <row r="273" spans="1:6" x14ac:dyDescent="0.35">
      <c r="A273">
        <v>2035</v>
      </c>
      <c r="B273">
        <v>15</v>
      </c>
      <c r="C273">
        <v>15</v>
      </c>
      <c r="D273">
        <v>16</v>
      </c>
      <c r="E273">
        <v>18</v>
      </c>
      <c r="F273" t="b">
        <v>0</v>
      </c>
    </row>
    <row r="274" spans="1:6" x14ac:dyDescent="0.35">
      <c r="A274">
        <v>2036</v>
      </c>
      <c r="B274">
        <v>11</v>
      </c>
      <c r="C274">
        <v>15</v>
      </c>
      <c r="D274">
        <v>17</v>
      </c>
      <c r="E274">
        <v>12</v>
      </c>
      <c r="F274" t="b">
        <v>0</v>
      </c>
    </row>
    <row r="275" spans="1:6" x14ac:dyDescent="0.35">
      <c r="A275">
        <v>2037</v>
      </c>
      <c r="B275">
        <v>3</v>
      </c>
      <c r="C275">
        <v>15</v>
      </c>
      <c r="D275">
        <v>18</v>
      </c>
      <c r="E275">
        <v>4</v>
      </c>
      <c r="F275" t="b">
        <v>0</v>
      </c>
    </row>
    <row r="276" spans="1:6" x14ac:dyDescent="0.35">
      <c r="A276">
        <v>2056</v>
      </c>
      <c r="B276">
        <v>8</v>
      </c>
      <c r="C276">
        <v>16</v>
      </c>
      <c r="D276">
        <v>1</v>
      </c>
      <c r="E276">
        <v>52</v>
      </c>
      <c r="F276" t="b">
        <v>0</v>
      </c>
    </row>
    <row r="277" spans="1:6" x14ac:dyDescent="0.35">
      <c r="A277">
        <v>2057</v>
      </c>
      <c r="B277">
        <v>5</v>
      </c>
      <c r="C277">
        <v>16</v>
      </c>
      <c r="D277">
        <v>2</v>
      </c>
      <c r="E277">
        <v>42</v>
      </c>
      <c r="F277" t="b">
        <v>0</v>
      </c>
    </row>
    <row r="278" spans="1:6" x14ac:dyDescent="0.35">
      <c r="A278">
        <v>2058</v>
      </c>
      <c r="B278">
        <v>1</v>
      </c>
      <c r="C278">
        <v>16</v>
      </c>
      <c r="D278">
        <v>3</v>
      </c>
      <c r="E278">
        <v>40</v>
      </c>
      <c r="F278" t="b">
        <v>0</v>
      </c>
    </row>
    <row r="279" spans="1:6" x14ac:dyDescent="0.35">
      <c r="A279">
        <v>2059</v>
      </c>
      <c r="B279">
        <v>7</v>
      </c>
      <c r="C279">
        <v>16</v>
      </c>
      <c r="D279">
        <v>4</v>
      </c>
      <c r="E279">
        <v>40</v>
      </c>
      <c r="F279" t="b">
        <v>0</v>
      </c>
    </row>
    <row r="280" spans="1:6" x14ac:dyDescent="0.35">
      <c r="A280">
        <v>2060</v>
      </c>
      <c r="B280">
        <v>13</v>
      </c>
      <c r="C280">
        <v>16</v>
      </c>
      <c r="D280">
        <v>5</v>
      </c>
      <c r="E280">
        <v>40</v>
      </c>
      <c r="F280" t="b">
        <v>0</v>
      </c>
    </row>
    <row r="281" spans="1:6" x14ac:dyDescent="0.35">
      <c r="A281">
        <v>2061</v>
      </c>
      <c r="B281">
        <v>4</v>
      </c>
      <c r="C281">
        <v>16</v>
      </c>
      <c r="D281">
        <v>6</v>
      </c>
      <c r="E281">
        <v>40</v>
      </c>
      <c r="F281" t="b">
        <v>0</v>
      </c>
    </row>
    <row r="282" spans="1:6" x14ac:dyDescent="0.35">
      <c r="A282">
        <v>2062</v>
      </c>
      <c r="B282">
        <v>12</v>
      </c>
      <c r="C282">
        <v>16</v>
      </c>
      <c r="D282">
        <v>7</v>
      </c>
      <c r="E282">
        <v>36</v>
      </c>
      <c r="F282" t="b">
        <v>0</v>
      </c>
    </row>
    <row r="283" spans="1:6" x14ac:dyDescent="0.35">
      <c r="A283">
        <v>2063</v>
      </c>
      <c r="B283">
        <v>17</v>
      </c>
      <c r="C283">
        <v>16</v>
      </c>
      <c r="D283">
        <v>8</v>
      </c>
      <c r="E283">
        <v>36</v>
      </c>
      <c r="F283" t="b">
        <v>0</v>
      </c>
    </row>
    <row r="284" spans="1:6" x14ac:dyDescent="0.35">
      <c r="A284">
        <v>2064</v>
      </c>
      <c r="B284">
        <v>18</v>
      </c>
      <c r="C284">
        <v>16</v>
      </c>
      <c r="D284">
        <v>9</v>
      </c>
      <c r="E284">
        <v>36</v>
      </c>
      <c r="F284" t="b">
        <v>0</v>
      </c>
    </row>
    <row r="285" spans="1:6" x14ac:dyDescent="0.35">
      <c r="A285">
        <v>2065</v>
      </c>
      <c r="B285">
        <v>2</v>
      </c>
      <c r="C285">
        <v>16</v>
      </c>
      <c r="D285">
        <v>10</v>
      </c>
      <c r="E285">
        <v>28</v>
      </c>
      <c r="F285" t="b">
        <v>0</v>
      </c>
    </row>
    <row r="286" spans="1:6" x14ac:dyDescent="0.35">
      <c r="A286">
        <v>2066</v>
      </c>
      <c r="B286">
        <v>9</v>
      </c>
      <c r="C286">
        <v>16</v>
      </c>
      <c r="D286">
        <v>11</v>
      </c>
      <c r="E286">
        <v>24</v>
      </c>
      <c r="F286" t="b">
        <v>0</v>
      </c>
    </row>
    <row r="287" spans="1:6" x14ac:dyDescent="0.35">
      <c r="A287">
        <v>2067</v>
      </c>
      <c r="B287">
        <v>6</v>
      </c>
      <c r="C287">
        <v>16</v>
      </c>
      <c r="D287">
        <v>12</v>
      </c>
      <c r="E287">
        <v>24</v>
      </c>
      <c r="F287" t="b">
        <v>0</v>
      </c>
    </row>
    <row r="288" spans="1:6" x14ac:dyDescent="0.35">
      <c r="A288">
        <v>2068</v>
      </c>
      <c r="B288">
        <v>10</v>
      </c>
      <c r="C288">
        <v>16</v>
      </c>
      <c r="D288">
        <v>13</v>
      </c>
      <c r="E288">
        <v>24</v>
      </c>
      <c r="F288" t="b">
        <v>0</v>
      </c>
    </row>
    <row r="289" spans="1:6" x14ac:dyDescent="0.35">
      <c r="A289">
        <v>2069</v>
      </c>
      <c r="B289">
        <v>16</v>
      </c>
      <c r="C289">
        <v>16</v>
      </c>
      <c r="D289">
        <v>14</v>
      </c>
      <c r="E289">
        <v>20</v>
      </c>
      <c r="F289" t="b">
        <v>0</v>
      </c>
    </row>
    <row r="290" spans="1:6" x14ac:dyDescent="0.35">
      <c r="A290">
        <v>2070</v>
      </c>
      <c r="B290">
        <v>14</v>
      </c>
      <c r="C290">
        <v>16</v>
      </c>
      <c r="D290">
        <v>15</v>
      </c>
      <c r="E290">
        <v>20</v>
      </c>
      <c r="F290" t="b">
        <v>0</v>
      </c>
    </row>
    <row r="291" spans="1:6" x14ac:dyDescent="0.35">
      <c r="A291">
        <v>2071</v>
      </c>
      <c r="B291">
        <v>15</v>
      </c>
      <c r="C291">
        <v>16</v>
      </c>
      <c r="D291">
        <v>16</v>
      </c>
      <c r="E291">
        <v>18</v>
      </c>
      <c r="F291" t="b">
        <v>0</v>
      </c>
    </row>
    <row r="292" spans="1:6" x14ac:dyDescent="0.35">
      <c r="A292">
        <v>2072</v>
      </c>
      <c r="B292">
        <v>11</v>
      </c>
      <c r="C292">
        <v>16</v>
      </c>
      <c r="D292">
        <v>17</v>
      </c>
      <c r="E292">
        <v>12</v>
      </c>
      <c r="F292" t="b">
        <v>0</v>
      </c>
    </row>
    <row r="293" spans="1:6" x14ac:dyDescent="0.35">
      <c r="A293">
        <v>2073</v>
      </c>
      <c r="B293">
        <v>3</v>
      </c>
      <c r="C293">
        <v>16</v>
      </c>
      <c r="D293">
        <v>18</v>
      </c>
      <c r="E293">
        <v>4</v>
      </c>
      <c r="F293" t="b">
        <v>0</v>
      </c>
    </row>
    <row r="294" spans="1:6" x14ac:dyDescent="0.35">
      <c r="A294">
        <v>2146</v>
      </c>
      <c r="B294">
        <v>8</v>
      </c>
      <c r="C294">
        <v>17</v>
      </c>
      <c r="D294">
        <v>1</v>
      </c>
      <c r="E294">
        <v>56</v>
      </c>
      <c r="F294" t="b">
        <v>0</v>
      </c>
    </row>
    <row r="295" spans="1:6" x14ac:dyDescent="0.35">
      <c r="A295">
        <v>2147</v>
      </c>
      <c r="B295">
        <v>5</v>
      </c>
      <c r="C295">
        <v>17</v>
      </c>
      <c r="D295">
        <v>2</v>
      </c>
      <c r="E295">
        <v>46</v>
      </c>
      <c r="F295" t="b">
        <v>0</v>
      </c>
    </row>
    <row r="296" spans="1:6" x14ac:dyDescent="0.35">
      <c r="A296">
        <v>2148</v>
      </c>
      <c r="B296">
        <v>1</v>
      </c>
      <c r="C296">
        <v>17</v>
      </c>
      <c r="D296">
        <v>3</v>
      </c>
      <c r="E296">
        <v>44</v>
      </c>
      <c r="F296" t="b">
        <v>0</v>
      </c>
    </row>
    <row r="297" spans="1:6" x14ac:dyDescent="0.35">
      <c r="A297">
        <v>2149</v>
      </c>
      <c r="B297">
        <v>7</v>
      </c>
      <c r="C297">
        <v>17</v>
      </c>
      <c r="D297">
        <v>4</v>
      </c>
      <c r="E297">
        <v>44</v>
      </c>
      <c r="F297" t="b">
        <v>0</v>
      </c>
    </row>
    <row r="298" spans="1:6" x14ac:dyDescent="0.35">
      <c r="A298">
        <v>2150</v>
      </c>
      <c r="B298">
        <v>13</v>
      </c>
      <c r="C298">
        <v>17</v>
      </c>
      <c r="D298">
        <v>5</v>
      </c>
      <c r="E298">
        <v>44</v>
      </c>
      <c r="F298" t="b">
        <v>0</v>
      </c>
    </row>
    <row r="299" spans="1:6" x14ac:dyDescent="0.35">
      <c r="A299">
        <v>2151</v>
      </c>
      <c r="B299">
        <v>12</v>
      </c>
      <c r="C299">
        <v>17</v>
      </c>
      <c r="D299">
        <v>6</v>
      </c>
      <c r="E299">
        <v>40</v>
      </c>
      <c r="F299" t="b">
        <v>0</v>
      </c>
    </row>
    <row r="300" spans="1:6" x14ac:dyDescent="0.35">
      <c r="A300">
        <v>2152</v>
      </c>
      <c r="B300">
        <v>17</v>
      </c>
      <c r="C300">
        <v>17</v>
      </c>
      <c r="D300">
        <v>7</v>
      </c>
      <c r="E300">
        <v>40</v>
      </c>
      <c r="F300" t="b">
        <v>0</v>
      </c>
    </row>
    <row r="301" spans="1:6" x14ac:dyDescent="0.35">
      <c r="A301">
        <v>2153</v>
      </c>
      <c r="B301">
        <v>18</v>
      </c>
      <c r="C301">
        <v>17</v>
      </c>
      <c r="D301">
        <v>8</v>
      </c>
      <c r="E301">
        <v>40</v>
      </c>
      <c r="F301" t="b">
        <v>0</v>
      </c>
    </row>
    <row r="302" spans="1:6" x14ac:dyDescent="0.35">
      <c r="A302">
        <v>2154</v>
      </c>
      <c r="B302">
        <v>4</v>
      </c>
      <c r="C302">
        <v>17</v>
      </c>
      <c r="D302">
        <v>9</v>
      </c>
      <c r="E302">
        <v>40</v>
      </c>
      <c r="F302" t="b">
        <v>0</v>
      </c>
    </row>
    <row r="303" spans="1:6" x14ac:dyDescent="0.35">
      <c r="A303">
        <v>2155</v>
      </c>
      <c r="B303">
        <v>6</v>
      </c>
      <c r="C303">
        <v>17</v>
      </c>
      <c r="D303">
        <v>10</v>
      </c>
      <c r="E303">
        <v>28</v>
      </c>
      <c r="F303" t="b">
        <v>0</v>
      </c>
    </row>
    <row r="304" spans="1:6" x14ac:dyDescent="0.35">
      <c r="A304">
        <v>2156</v>
      </c>
      <c r="B304">
        <v>2</v>
      </c>
      <c r="C304">
        <v>17</v>
      </c>
      <c r="D304">
        <v>11</v>
      </c>
      <c r="E304">
        <v>28</v>
      </c>
      <c r="F304" t="b">
        <v>0</v>
      </c>
    </row>
    <row r="305" spans="1:6" x14ac:dyDescent="0.35">
      <c r="A305">
        <v>2157</v>
      </c>
      <c r="B305">
        <v>9</v>
      </c>
      <c r="C305">
        <v>17</v>
      </c>
      <c r="D305">
        <v>12</v>
      </c>
      <c r="E305">
        <v>24</v>
      </c>
      <c r="F305" t="b">
        <v>0</v>
      </c>
    </row>
    <row r="306" spans="1:6" x14ac:dyDescent="0.35">
      <c r="A306">
        <v>2158</v>
      </c>
      <c r="B306">
        <v>10</v>
      </c>
      <c r="C306">
        <v>17</v>
      </c>
      <c r="D306">
        <v>13</v>
      </c>
      <c r="E306">
        <v>24</v>
      </c>
      <c r="F306" t="b">
        <v>0</v>
      </c>
    </row>
    <row r="307" spans="1:6" x14ac:dyDescent="0.35">
      <c r="A307">
        <v>2159</v>
      </c>
      <c r="B307">
        <v>16</v>
      </c>
      <c r="C307">
        <v>17</v>
      </c>
      <c r="D307">
        <v>14</v>
      </c>
      <c r="E307">
        <v>20</v>
      </c>
      <c r="F307" t="b">
        <v>0</v>
      </c>
    </row>
    <row r="308" spans="1:6" x14ac:dyDescent="0.35">
      <c r="A308">
        <v>2160</v>
      </c>
      <c r="B308">
        <v>14</v>
      </c>
      <c r="C308">
        <v>17</v>
      </c>
      <c r="D308">
        <v>15</v>
      </c>
      <c r="E308">
        <v>20</v>
      </c>
      <c r="F308" t="b">
        <v>0</v>
      </c>
    </row>
    <row r="309" spans="1:6" x14ac:dyDescent="0.35">
      <c r="A309">
        <v>2161</v>
      </c>
      <c r="B309">
        <v>15</v>
      </c>
      <c r="C309">
        <v>17</v>
      </c>
      <c r="D309">
        <v>16</v>
      </c>
      <c r="E309">
        <v>18</v>
      </c>
      <c r="F309" t="b">
        <v>0</v>
      </c>
    </row>
    <row r="310" spans="1:6" x14ac:dyDescent="0.35">
      <c r="A310">
        <v>2162</v>
      </c>
      <c r="B310">
        <v>11</v>
      </c>
      <c r="C310">
        <v>17</v>
      </c>
      <c r="D310">
        <v>17</v>
      </c>
      <c r="E310">
        <v>12</v>
      </c>
      <c r="F310" t="b">
        <v>0</v>
      </c>
    </row>
    <row r="311" spans="1:6" x14ac:dyDescent="0.35">
      <c r="A311">
        <v>2163</v>
      </c>
      <c r="B311">
        <v>3</v>
      </c>
      <c r="C311">
        <v>17</v>
      </c>
      <c r="D311">
        <v>18</v>
      </c>
      <c r="E311">
        <v>4</v>
      </c>
      <c r="F311" t="b">
        <v>0</v>
      </c>
    </row>
    <row r="312" spans="1:6" x14ac:dyDescent="0.35">
      <c r="A312">
        <v>2164</v>
      </c>
      <c r="B312">
        <v>8</v>
      </c>
      <c r="C312">
        <v>18</v>
      </c>
      <c r="D312">
        <v>1</v>
      </c>
      <c r="E312">
        <v>56</v>
      </c>
      <c r="F312" t="b">
        <v>0</v>
      </c>
    </row>
    <row r="313" spans="1:6" x14ac:dyDescent="0.35">
      <c r="A313">
        <v>2165</v>
      </c>
      <c r="B313">
        <v>5</v>
      </c>
      <c r="C313">
        <v>18</v>
      </c>
      <c r="D313">
        <v>2</v>
      </c>
      <c r="E313">
        <v>50</v>
      </c>
      <c r="F313" t="b">
        <v>0</v>
      </c>
    </row>
    <row r="314" spans="1:6" x14ac:dyDescent="0.35">
      <c r="A314">
        <v>2166</v>
      </c>
      <c r="B314">
        <v>1</v>
      </c>
      <c r="C314">
        <v>18</v>
      </c>
      <c r="D314">
        <v>3</v>
      </c>
      <c r="E314">
        <v>48</v>
      </c>
      <c r="F314" t="b">
        <v>0</v>
      </c>
    </row>
    <row r="315" spans="1:6" x14ac:dyDescent="0.35">
      <c r="A315">
        <v>2167</v>
      </c>
      <c r="B315">
        <v>7</v>
      </c>
      <c r="C315">
        <v>18</v>
      </c>
      <c r="D315">
        <v>4</v>
      </c>
      <c r="E315">
        <v>44</v>
      </c>
      <c r="F315" t="b">
        <v>0</v>
      </c>
    </row>
    <row r="316" spans="1:6" x14ac:dyDescent="0.35">
      <c r="A316">
        <v>2168</v>
      </c>
      <c r="B316">
        <v>17</v>
      </c>
      <c r="C316">
        <v>18</v>
      </c>
      <c r="D316">
        <v>5</v>
      </c>
      <c r="E316">
        <v>44</v>
      </c>
      <c r="F316" t="b">
        <v>0</v>
      </c>
    </row>
    <row r="317" spans="1:6" x14ac:dyDescent="0.35">
      <c r="A317">
        <v>2169</v>
      </c>
      <c r="B317">
        <v>13</v>
      </c>
      <c r="C317">
        <v>18</v>
      </c>
      <c r="D317">
        <v>6</v>
      </c>
      <c r="E317">
        <v>44</v>
      </c>
      <c r="F317" t="b">
        <v>0</v>
      </c>
    </row>
    <row r="318" spans="1:6" x14ac:dyDescent="0.35">
      <c r="A318">
        <v>2170</v>
      </c>
      <c r="B318">
        <v>18</v>
      </c>
      <c r="C318">
        <v>18</v>
      </c>
      <c r="D318">
        <v>7</v>
      </c>
      <c r="E318">
        <v>44</v>
      </c>
      <c r="F318" t="b">
        <v>0</v>
      </c>
    </row>
    <row r="319" spans="1:6" x14ac:dyDescent="0.35">
      <c r="A319">
        <v>2171</v>
      </c>
      <c r="B319">
        <v>4</v>
      </c>
      <c r="C319">
        <v>18</v>
      </c>
      <c r="D319">
        <v>8</v>
      </c>
      <c r="E319">
        <v>44</v>
      </c>
      <c r="F319" t="b">
        <v>0</v>
      </c>
    </row>
    <row r="320" spans="1:6" x14ac:dyDescent="0.35">
      <c r="A320">
        <v>2172</v>
      </c>
      <c r="B320">
        <v>12</v>
      </c>
      <c r="C320">
        <v>18</v>
      </c>
      <c r="D320">
        <v>9</v>
      </c>
      <c r="E320">
        <v>40</v>
      </c>
      <c r="F320" t="b">
        <v>0</v>
      </c>
    </row>
    <row r="321" spans="1:6" x14ac:dyDescent="0.35">
      <c r="A321">
        <v>2173</v>
      </c>
      <c r="B321">
        <v>6</v>
      </c>
      <c r="C321">
        <v>18</v>
      </c>
      <c r="D321">
        <v>10</v>
      </c>
      <c r="E321">
        <v>32</v>
      </c>
      <c r="F321" t="b">
        <v>0</v>
      </c>
    </row>
    <row r="322" spans="1:6" x14ac:dyDescent="0.35">
      <c r="A322">
        <v>2174</v>
      </c>
      <c r="B322">
        <v>2</v>
      </c>
      <c r="C322">
        <v>18</v>
      </c>
      <c r="D322">
        <v>11</v>
      </c>
      <c r="E322">
        <v>32</v>
      </c>
      <c r="F322" t="b">
        <v>0</v>
      </c>
    </row>
    <row r="323" spans="1:6" x14ac:dyDescent="0.35">
      <c r="A323">
        <v>2175</v>
      </c>
      <c r="B323">
        <v>9</v>
      </c>
      <c r="C323">
        <v>18</v>
      </c>
      <c r="D323">
        <v>12</v>
      </c>
      <c r="E323">
        <v>24</v>
      </c>
      <c r="F323" t="b">
        <v>0</v>
      </c>
    </row>
    <row r="324" spans="1:6" x14ac:dyDescent="0.35">
      <c r="A324">
        <v>2176</v>
      </c>
      <c r="B324">
        <v>16</v>
      </c>
      <c r="C324">
        <v>18</v>
      </c>
      <c r="D324">
        <v>13</v>
      </c>
      <c r="E324">
        <v>24</v>
      </c>
      <c r="F324" t="b">
        <v>0</v>
      </c>
    </row>
    <row r="325" spans="1:6" x14ac:dyDescent="0.35">
      <c r="A325">
        <v>2177</v>
      </c>
      <c r="B325">
        <v>10</v>
      </c>
      <c r="C325">
        <v>18</v>
      </c>
      <c r="D325">
        <v>14</v>
      </c>
      <c r="E325">
        <v>24</v>
      </c>
      <c r="F325" t="b">
        <v>0</v>
      </c>
    </row>
    <row r="326" spans="1:6" x14ac:dyDescent="0.35">
      <c r="A326">
        <v>2178</v>
      </c>
      <c r="B326">
        <v>14</v>
      </c>
      <c r="C326">
        <v>18</v>
      </c>
      <c r="D326">
        <v>15</v>
      </c>
      <c r="E326">
        <v>20</v>
      </c>
      <c r="F326" t="b">
        <v>0</v>
      </c>
    </row>
    <row r="327" spans="1:6" x14ac:dyDescent="0.35">
      <c r="A327">
        <v>2179</v>
      </c>
      <c r="B327">
        <v>15</v>
      </c>
      <c r="C327">
        <v>18</v>
      </c>
      <c r="D327">
        <v>16</v>
      </c>
      <c r="E327">
        <v>18</v>
      </c>
      <c r="F327" t="b">
        <v>0</v>
      </c>
    </row>
    <row r="328" spans="1:6" x14ac:dyDescent="0.35">
      <c r="A328">
        <v>2180</v>
      </c>
      <c r="B328">
        <v>11</v>
      </c>
      <c r="C328">
        <v>18</v>
      </c>
      <c r="D328">
        <v>17</v>
      </c>
      <c r="E328">
        <v>16</v>
      </c>
      <c r="F328" t="b">
        <v>0</v>
      </c>
    </row>
    <row r="329" spans="1:6" x14ac:dyDescent="0.35">
      <c r="A329">
        <v>2181</v>
      </c>
      <c r="B329">
        <v>3</v>
      </c>
      <c r="C329">
        <v>18</v>
      </c>
      <c r="D329">
        <v>18</v>
      </c>
      <c r="E329">
        <v>4</v>
      </c>
      <c r="F329" t="b">
        <v>0</v>
      </c>
    </row>
    <row r="330" spans="1:6" x14ac:dyDescent="0.35">
      <c r="A330">
        <v>2200</v>
      </c>
      <c r="B330">
        <v>8</v>
      </c>
      <c r="C330">
        <v>19</v>
      </c>
      <c r="D330">
        <v>1</v>
      </c>
      <c r="E330">
        <v>56</v>
      </c>
      <c r="F330" t="b">
        <v>0</v>
      </c>
    </row>
    <row r="331" spans="1:6" x14ac:dyDescent="0.35">
      <c r="A331">
        <v>2201</v>
      </c>
      <c r="B331">
        <v>5</v>
      </c>
      <c r="C331">
        <v>19</v>
      </c>
      <c r="D331">
        <v>2</v>
      </c>
      <c r="E331">
        <v>54</v>
      </c>
      <c r="F331" t="b">
        <v>0</v>
      </c>
    </row>
    <row r="332" spans="1:6" x14ac:dyDescent="0.35">
      <c r="A332">
        <v>2202</v>
      </c>
      <c r="B332">
        <v>1</v>
      </c>
      <c r="C332">
        <v>19</v>
      </c>
      <c r="D332">
        <v>3</v>
      </c>
      <c r="E332">
        <v>52</v>
      </c>
      <c r="F332" t="b">
        <v>0</v>
      </c>
    </row>
    <row r="333" spans="1:6" x14ac:dyDescent="0.35">
      <c r="A333">
        <v>2203</v>
      </c>
      <c r="B333">
        <v>7</v>
      </c>
      <c r="C333">
        <v>19</v>
      </c>
      <c r="D333">
        <v>4</v>
      </c>
      <c r="E333">
        <v>48</v>
      </c>
      <c r="F333" t="b">
        <v>0</v>
      </c>
    </row>
    <row r="334" spans="1:6" x14ac:dyDescent="0.35">
      <c r="A334">
        <v>2204</v>
      </c>
      <c r="B334">
        <v>13</v>
      </c>
      <c r="C334">
        <v>19</v>
      </c>
      <c r="D334">
        <v>5</v>
      </c>
      <c r="E334">
        <v>48</v>
      </c>
      <c r="F334" t="b">
        <v>0</v>
      </c>
    </row>
    <row r="335" spans="1:6" x14ac:dyDescent="0.35">
      <c r="A335">
        <v>2205</v>
      </c>
      <c r="B335">
        <v>18</v>
      </c>
      <c r="C335">
        <v>19</v>
      </c>
      <c r="D335">
        <v>6</v>
      </c>
      <c r="E335">
        <v>48</v>
      </c>
      <c r="F335" t="b">
        <v>0</v>
      </c>
    </row>
    <row r="336" spans="1:6" x14ac:dyDescent="0.35">
      <c r="A336">
        <v>2206</v>
      </c>
      <c r="B336">
        <v>4</v>
      </c>
      <c r="C336">
        <v>19</v>
      </c>
      <c r="D336">
        <v>7</v>
      </c>
      <c r="E336">
        <v>48</v>
      </c>
      <c r="F336" t="b">
        <v>0</v>
      </c>
    </row>
    <row r="337" spans="1:6" x14ac:dyDescent="0.35">
      <c r="A337">
        <v>2207</v>
      </c>
      <c r="B337">
        <v>17</v>
      </c>
      <c r="C337">
        <v>19</v>
      </c>
      <c r="D337">
        <v>8</v>
      </c>
      <c r="E337">
        <v>44</v>
      </c>
      <c r="F337" t="b">
        <v>0</v>
      </c>
    </row>
    <row r="338" spans="1:6" x14ac:dyDescent="0.35">
      <c r="A338">
        <v>2208</v>
      </c>
      <c r="B338">
        <v>12</v>
      </c>
      <c r="C338">
        <v>19</v>
      </c>
      <c r="D338">
        <v>9</v>
      </c>
      <c r="E338">
        <v>40</v>
      </c>
      <c r="F338" t="b">
        <v>0</v>
      </c>
    </row>
    <row r="339" spans="1:6" x14ac:dyDescent="0.35">
      <c r="A339">
        <v>2209</v>
      </c>
      <c r="B339">
        <v>6</v>
      </c>
      <c r="C339">
        <v>19</v>
      </c>
      <c r="D339">
        <v>10</v>
      </c>
      <c r="E339">
        <v>36</v>
      </c>
      <c r="F339" t="b">
        <v>0</v>
      </c>
    </row>
    <row r="340" spans="1:6" x14ac:dyDescent="0.35">
      <c r="A340">
        <v>2210</v>
      </c>
      <c r="B340">
        <v>2</v>
      </c>
      <c r="C340">
        <v>19</v>
      </c>
      <c r="D340">
        <v>11</v>
      </c>
      <c r="E340">
        <v>32</v>
      </c>
      <c r="F340" t="b">
        <v>0</v>
      </c>
    </row>
    <row r="341" spans="1:6" x14ac:dyDescent="0.35">
      <c r="A341">
        <v>2211</v>
      </c>
      <c r="B341">
        <v>9</v>
      </c>
      <c r="C341">
        <v>19</v>
      </c>
      <c r="D341">
        <v>12</v>
      </c>
      <c r="E341">
        <v>28</v>
      </c>
      <c r="F341" t="b">
        <v>0</v>
      </c>
    </row>
    <row r="342" spans="1:6" x14ac:dyDescent="0.35">
      <c r="A342">
        <v>2212</v>
      </c>
      <c r="B342">
        <v>16</v>
      </c>
      <c r="C342">
        <v>19</v>
      </c>
      <c r="D342">
        <v>13</v>
      </c>
      <c r="E342">
        <v>24</v>
      </c>
      <c r="F342" t="b">
        <v>0</v>
      </c>
    </row>
    <row r="343" spans="1:6" x14ac:dyDescent="0.35">
      <c r="A343">
        <v>2213</v>
      </c>
      <c r="B343">
        <v>10</v>
      </c>
      <c r="C343">
        <v>19</v>
      </c>
      <c r="D343">
        <v>14</v>
      </c>
      <c r="E343">
        <v>24</v>
      </c>
      <c r="F343" t="b">
        <v>0</v>
      </c>
    </row>
    <row r="344" spans="1:6" x14ac:dyDescent="0.35">
      <c r="A344">
        <v>2214</v>
      </c>
      <c r="B344">
        <v>14</v>
      </c>
      <c r="C344">
        <v>19</v>
      </c>
      <c r="D344">
        <v>15</v>
      </c>
      <c r="E344">
        <v>20</v>
      </c>
      <c r="F344" t="b">
        <v>0</v>
      </c>
    </row>
    <row r="345" spans="1:6" x14ac:dyDescent="0.35">
      <c r="A345">
        <v>2215</v>
      </c>
      <c r="B345">
        <v>11</v>
      </c>
      <c r="C345">
        <v>19</v>
      </c>
      <c r="D345">
        <v>16</v>
      </c>
      <c r="E345">
        <v>20</v>
      </c>
      <c r="F345" t="b">
        <v>0</v>
      </c>
    </row>
    <row r="346" spans="1:6" x14ac:dyDescent="0.35">
      <c r="A346">
        <v>2216</v>
      </c>
      <c r="B346">
        <v>15</v>
      </c>
      <c r="C346">
        <v>19</v>
      </c>
      <c r="D346">
        <v>17</v>
      </c>
      <c r="E346">
        <v>18</v>
      </c>
      <c r="F346" t="b">
        <v>0</v>
      </c>
    </row>
    <row r="347" spans="1:6" x14ac:dyDescent="0.35">
      <c r="A347">
        <v>2217</v>
      </c>
      <c r="B347">
        <v>3</v>
      </c>
      <c r="C347">
        <v>19</v>
      </c>
      <c r="D347">
        <v>18</v>
      </c>
      <c r="E347">
        <v>4</v>
      </c>
      <c r="F347" t="b">
        <v>0</v>
      </c>
    </row>
    <row r="348" spans="1:6" x14ac:dyDescent="0.35">
      <c r="A348">
        <v>2218</v>
      </c>
      <c r="B348">
        <v>8</v>
      </c>
      <c r="C348">
        <v>20</v>
      </c>
      <c r="D348">
        <v>1</v>
      </c>
      <c r="E348">
        <v>60</v>
      </c>
      <c r="F348" t="b">
        <v>0</v>
      </c>
    </row>
    <row r="349" spans="1:6" x14ac:dyDescent="0.35">
      <c r="A349">
        <v>2219</v>
      </c>
      <c r="B349">
        <v>1</v>
      </c>
      <c r="C349">
        <v>20</v>
      </c>
      <c r="D349">
        <v>2</v>
      </c>
      <c r="E349">
        <v>56</v>
      </c>
      <c r="F349" t="b">
        <v>0</v>
      </c>
    </row>
    <row r="350" spans="1:6" x14ac:dyDescent="0.35">
      <c r="A350">
        <v>2220</v>
      </c>
      <c r="B350">
        <v>5</v>
      </c>
      <c r="C350">
        <v>20</v>
      </c>
      <c r="D350">
        <v>3</v>
      </c>
      <c r="E350">
        <v>54</v>
      </c>
      <c r="F350" t="b">
        <v>0</v>
      </c>
    </row>
    <row r="351" spans="1:6" x14ac:dyDescent="0.35">
      <c r="A351">
        <v>2221</v>
      </c>
      <c r="B351">
        <v>7</v>
      </c>
      <c r="C351">
        <v>20</v>
      </c>
      <c r="D351">
        <v>4</v>
      </c>
      <c r="E351">
        <v>52</v>
      </c>
      <c r="F351" t="b">
        <v>0</v>
      </c>
    </row>
    <row r="352" spans="1:6" x14ac:dyDescent="0.35">
      <c r="A352">
        <v>2222</v>
      </c>
      <c r="B352">
        <v>13</v>
      </c>
      <c r="C352">
        <v>20</v>
      </c>
      <c r="D352">
        <v>5</v>
      </c>
      <c r="E352">
        <v>52</v>
      </c>
      <c r="F352" t="b">
        <v>0</v>
      </c>
    </row>
    <row r="353" spans="1:6" x14ac:dyDescent="0.35">
      <c r="A353">
        <v>2223</v>
      </c>
      <c r="B353">
        <v>18</v>
      </c>
      <c r="C353">
        <v>20</v>
      </c>
      <c r="D353">
        <v>6</v>
      </c>
      <c r="E353">
        <v>52</v>
      </c>
      <c r="F353" t="b">
        <v>0</v>
      </c>
    </row>
    <row r="354" spans="1:6" x14ac:dyDescent="0.35">
      <c r="A354">
        <v>2224</v>
      </c>
      <c r="B354">
        <v>4</v>
      </c>
      <c r="C354">
        <v>20</v>
      </c>
      <c r="D354">
        <v>7</v>
      </c>
      <c r="E354">
        <v>52</v>
      </c>
      <c r="F354" t="b">
        <v>0</v>
      </c>
    </row>
    <row r="355" spans="1:6" x14ac:dyDescent="0.35">
      <c r="A355">
        <v>2225</v>
      </c>
      <c r="B355">
        <v>17</v>
      </c>
      <c r="C355">
        <v>20</v>
      </c>
      <c r="D355">
        <v>8</v>
      </c>
      <c r="E355">
        <v>48</v>
      </c>
      <c r="F355" t="b">
        <v>0</v>
      </c>
    </row>
    <row r="356" spans="1:6" x14ac:dyDescent="0.35">
      <c r="A356">
        <v>2226</v>
      </c>
      <c r="B356">
        <v>12</v>
      </c>
      <c r="C356">
        <v>20</v>
      </c>
      <c r="D356">
        <v>9</v>
      </c>
      <c r="E356">
        <v>44</v>
      </c>
      <c r="F356" t="b">
        <v>0</v>
      </c>
    </row>
    <row r="357" spans="1:6" x14ac:dyDescent="0.35">
      <c r="A357">
        <v>2227</v>
      </c>
      <c r="B357">
        <v>6</v>
      </c>
      <c r="C357">
        <v>20</v>
      </c>
      <c r="D357">
        <v>10</v>
      </c>
      <c r="E357">
        <v>36</v>
      </c>
      <c r="F357" t="b">
        <v>0</v>
      </c>
    </row>
    <row r="358" spans="1:6" x14ac:dyDescent="0.35">
      <c r="A358">
        <v>2228</v>
      </c>
      <c r="B358">
        <v>2</v>
      </c>
      <c r="C358">
        <v>20</v>
      </c>
      <c r="D358">
        <v>11</v>
      </c>
      <c r="E358">
        <v>32</v>
      </c>
      <c r="F358" t="b">
        <v>0</v>
      </c>
    </row>
    <row r="359" spans="1:6" x14ac:dyDescent="0.35">
      <c r="A359">
        <v>2229</v>
      </c>
      <c r="B359">
        <v>9</v>
      </c>
      <c r="C359">
        <v>20</v>
      </c>
      <c r="D359">
        <v>12</v>
      </c>
      <c r="E359">
        <v>28</v>
      </c>
      <c r="F359" t="b">
        <v>0</v>
      </c>
    </row>
    <row r="360" spans="1:6" x14ac:dyDescent="0.35">
      <c r="A360">
        <v>2230</v>
      </c>
      <c r="B360">
        <v>16</v>
      </c>
      <c r="C360">
        <v>20</v>
      </c>
      <c r="D360">
        <v>13</v>
      </c>
      <c r="E360">
        <v>24</v>
      </c>
      <c r="F360" t="b">
        <v>0</v>
      </c>
    </row>
    <row r="361" spans="1:6" x14ac:dyDescent="0.35">
      <c r="A361">
        <v>2231</v>
      </c>
      <c r="B361">
        <v>14</v>
      </c>
      <c r="C361">
        <v>20</v>
      </c>
      <c r="D361">
        <v>14</v>
      </c>
      <c r="E361">
        <v>24</v>
      </c>
      <c r="F361" t="b">
        <v>0</v>
      </c>
    </row>
    <row r="362" spans="1:6" x14ac:dyDescent="0.35">
      <c r="A362">
        <v>2232</v>
      </c>
      <c r="B362">
        <v>10</v>
      </c>
      <c r="C362">
        <v>20</v>
      </c>
      <c r="D362">
        <v>15</v>
      </c>
      <c r="E362">
        <v>24</v>
      </c>
      <c r="F362" t="b">
        <v>0</v>
      </c>
    </row>
    <row r="363" spans="1:6" x14ac:dyDescent="0.35">
      <c r="A363">
        <v>2233</v>
      </c>
      <c r="B363">
        <v>11</v>
      </c>
      <c r="C363">
        <v>20</v>
      </c>
      <c r="D363">
        <v>16</v>
      </c>
      <c r="E363">
        <v>20</v>
      </c>
      <c r="F363" t="b">
        <v>0</v>
      </c>
    </row>
    <row r="364" spans="1:6" x14ac:dyDescent="0.35">
      <c r="A364">
        <v>2234</v>
      </c>
      <c r="B364">
        <v>15</v>
      </c>
      <c r="C364">
        <v>20</v>
      </c>
      <c r="D364">
        <v>17</v>
      </c>
      <c r="E364">
        <v>18</v>
      </c>
      <c r="F364" t="b">
        <v>0</v>
      </c>
    </row>
    <row r="365" spans="1:6" x14ac:dyDescent="0.35">
      <c r="A365">
        <v>2235</v>
      </c>
      <c r="B365">
        <v>3</v>
      </c>
      <c r="C365">
        <v>20</v>
      </c>
      <c r="D365">
        <v>18</v>
      </c>
      <c r="E365">
        <v>4</v>
      </c>
      <c r="F365" t="b">
        <v>0</v>
      </c>
    </row>
    <row r="366" spans="1:6" x14ac:dyDescent="0.35">
      <c r="A366">
        <v>2236</v>
      </c>
      <c r="B366">
        <v>1</v>
      </c>
      <c r="C366">
        <v>21</v>
      </c>
      <c r="D366">
        <v>1</v>
      </c>
      <c r="E366">
        <v>60</v>
      </c>
      <c r="F366" t="b">
        <v>0</v>
      </c>
    </row>
    <row r="367" spans="1:6" x14ac:dyDescent="0.35">
      <c r="A367">
        <v>2237</v>
      </c>
      <c r="B367">
        <v>8</v>
      </c>
      <c r="C367">
        <v>21</v>
      </c>
      <c r="D367">
        <v>2</v>
      </c>
      <c r="E367">
        <v>60</v>
      </c>
      <c r="F367" t="b">
        <v>0</v>
      </c>
    </row>
    <row r="368" spans="1:6" x14ac:dyDescent="0.35">
      <c r="A368">
        <v>2238</v>
      </c>
      <c r="B368">
        <v>5</v>
      </c>
      <c r="C368">
        <v>21</v>
      </c>
      <c r="D368">
        <v>3</v>
      </c>
      <c r="E368">
        <v>58</v>
      </c>
      <c r="F368" t="b">
        <v>0</v>
      </c>
    </row>
    <row r="369" spans="1:6" x14ac:dyDescent="0.35">
      <c r="A369">
        <v>2239</v>
      </c>
      <c r="B369">
        <v>7</v>
      </c>
      <c r="C369">
        <v>21</v>
      </c>
      <c r="D369">
        <v>4</v>
      </c>
      <c r="E369">
        <v>56</v>
      </c>
      <c r="F369" t="b">
        <v>0</v>
      </c>
    </row>
    <row r="370" spans="1:6" x14ac:dyDescent="0.35">
      <c r="A370">
        <v>2240</v>
      </c>
      <c r="B370">
        <v>4</v>
      </c>
      <c r="C370">
        <v>21</v>
      </c>
      <c r="D370">
        <v>5</v>
      </c>
      <c r="E370">
        <v>56</v>
      </c>
      <c r="F370" t="b">
        <v>0</v>
      </c>
    </row>
    <row r="371" spans="1:6" x14ac:dyDescent="0.35">
      <c r="A371">
        <v>2241</v>
      </c>
      <c r="B371">
        <v>17</v>
      </c>
      <c r="C371">
        <v>21</v>
      </c>
      <c r="D371">
        <v>6</v>
      </c>
      <c r="E371">
        <v>52</v>
      </c>
      <c r="F371" t="b">
        <v>0</v>
      </c>
    </row>
    <row r="372" spans="1:6" x14ac:dyDescent="0.35">
      <c r="A372">
        <v>2242</v>
      </c>
      <c r="B372">
        <v>13</v>
      </c>
      <c r="C372">
        <v>21</v>
      </c>
      <c r="D372">
        <v>7</v>
      </c>
      <c r="E372">
        <v>52</v>
      </c>
      <c r="F372" t="b">
        <v>0</v>
      </c>
    </row>
    <row r="373" spans="1:6" x14ac:dyDescent="0.35">
      <c r="A373">
        <v>2243</v>
      </c>
      <c r="B373">
        <v>18</v>
      </c>
      <c r="C373">
        <v>21</v>
      </c>
      <c r="D373">
        <v>8</v>
      </c>
      <c r="E373">
        <v>52</v>
      </c>
      <c r="F373" t="b">
        <v>0</v>
      </c>
    </row>
    <row r="374" spans="1:6" x14ac:dyDescent="0.35">
      <c r="A374">
        <v>2244</v>
      </c>
      <c r="B374">
        <v>12</v>
      </c>
      <c r="C374">
        <v>21</v>
      </c>
      <c r="D374">
        <v>9</v>
      </c>
      <c r="E374">
        <v>48</v>
      </c>
      <c r="F374" t="b">
        <v>0</v>
      </c>
    </row>
    <row r="375" spans="1:6" x14ac:dyDescent="0.35">
      <c r="A375">
        <v>2245</v>
      </c>
      <c r="B375">
        <v>6</v>
      </c>
      <c r="C375">
        <v>21</v>
      </c>
      <c r="D375">
        <v>10</v>
      </c>
      <c r="E375">
        <v>40</v>
      </c>
      <c r="F375" t="b">
        <v>0</v>
      </c>
    </row>
    <row r="376" spans="1:6" x14ac:dyDescent="0.35">
      <c r="A376">
        <v>2246</v>
      </c>
      <c r="B376">
        <v>2</v>
      </c>
      <c r="C376">
        <v>21</v>
      </c>
      <c r="D376">
        <v>11</v>
      </c>
      <c r="E376">
        <v>32</v>
      </c>
      <c r="F376" t="b">
        <v>0</v>
      </c>
    </row>
    <row r="377" spans="1:6" x14ac:dyDescent="0.35">
      <c r="A377">
        <v>2247</v>
      </c>
      <c r="B377">
        <v>16</v>
      </c>
      <c r="C377">
        <v>21</v>
      </c>
      <c r="D377">
        <v>12</v>
      </c>
      <c r="E377">
        <v>28</v>
      </c>
      <c r="F377" t="b">
        <v>0</v>
      </c>
    </row>
    <row r="378" spans="1:6" x14ac:dyDescent="0.35">
      <c r="A378">
        <v>2248</v>
      </c>
      <c r="B378">
        <v>9</v>
      </c>
      <c r="C378">
        <v>21</v>
      </c>
      <c r="D378">
        <v>13</v>
      </c>
      <c r="E378">
        <v>28</v>
      </c>
      <c r="F378" t="b">
        <v>0</v>
      </c>
    </row>
    <row r="379" spans="1:6" x14ac:dyDescent="0.35">
      <c r="A379">
        <v>2249</v>
      </c>
      <c r="B379">
        <v>14</v>
      </c>
      <c r="C379">
        <v>21</v>
      </c>
      <c r="D379">
        <v>14</v>
      </c>
      <c r="E379">
        <v>28</v>
      </c>
      <c r="F379" t="b">
        <v>0</v>
      </c>
    </row>
    <row r="380" spans="1:6" x14ac:dyDescent="0.35">
      <c r="A380">
        <v>2250</v>
      </c>
      <c r="B380">
        <v>10</v>
      </c>
      <c r="C380">
        <v>21</v>
      </c>
      <c r="D380">
        <v>15</v>
      </c>
      <c r="E380">
        <v>24</v>
      </c>
      <c r="F380" t="b">
        <v>0</v>
      </c>
    </row>
    <row r="381" spans="1:6" x14ac:dyDescent="0.35">
      <c r="A381">
        <v>2251</v>
      </c>
      <c r="B381">
        <v>11</v>
      </c>
      <c r="C381">
        <v>21</v>
      </c>
      <c r="D381">
        <v>16</v>
      </c>
      <c r="E381">
        <v>20</v>
      </c>
      <c r="F381" t="b">
        <v>0</v>
      </c>
    </row>
    <row r="382" spans="1:6" x14ac:dyDescent="0.35">
      <c r="A382">
        <v>2252</v>
      </c>
      <c r="B382">
        <v>15</v>
      </c>
      <c r="C382">
        <v>21</v>
      </c>
      <c r="D382">
        <v>17</v>
      </c>
      <c r="E382">
        <v>18</v>
      </c>
      <c r="F382" t="b">
        <v>0</v>
      </c>
    </row>
    <row r="383" spans="1:6" x14ac:dyDescent="0.35">
      <c r="A383">
        <v>2253</v>
      </c>
      <c r="B383">
        <v>3</v>
      </c>
      <c r="C383">
        <v>21</v>
      </c>
      <c r="D383">
        <v>18</v>
      </c>
      <c r="E383">
        <v>4</v>
      </c>
      <c r="F383" t="b">
        <v>0</v>
      </c>
    </row>
    <row r="384" spans="1:6" x14ac:dyDescent="0.35">
      <c r="A384">
        <v>2254</v>
      </c>
      <c r="B384">
        <v>1</v>
      </c>
      <c r="C384">
        <v>22</v>
      </c>
      <c r="D384">
        <v>1</v>
      </c>
      <c r="E384">
        <v>64</v>
      </c>
      <c r="F384" t="b">
        <v>0</v>
      </c>
    </row>
    <row r="385" spans="1:6" x14ac:dyDescent="0.35">
      <c r="A385">
        <v>2255</v>
      </c>
      <c r="B385">
        <v>7</v>
      </c>
      <c r="C385">
        <v>22</v>
      </c>
      <c r="D385">
        <v>2</v>
      </c>
      <c r="E385">
        <v>60</v>
      </c>
      <c r="F385" t="b">
        <v>0</v>
      </c>
    </row>
    <row r="386" spans="1:6" x14ac:dyDescent="0.35">
      <c r="A386">
        <v>2256</v>
      </c>
      <c r="B386">
        <v>8</v>
      </c>
      <c r="C386">
        <v>22</v>
      </c>
      <c r="D386">
        <v>3</v>
      </c>
      <c r="E386">
        <v>60</v>
      </c>
      <c r="F386" t="b">
        <v>0</v>
      </c>
    </row>
    <row r="387" spans="1:6" x14ac:dyDescent="0.35">
      <c r="A387">
        <v>2257</v>
      </c>
      <c r="B387">
        <v>4</v>
      </c>
      <c r="C387">
        <v>22</v>
      </c>
      <c r="D387">
        <v>4</v>
      </c>
      <c r="E387">
        <v>60</v>
      </c>
      <c r="F387" t="b">
        <v>0</v>
      </c>
    </row>
    <row r="388" spans="1:6" x14ac:dyDescent="0.35">
      <c r="A388">
        <v>2258</v>
      </c>
      <c r="B388">
        <v>5</v>
      </c>
      <c r="C388">
        <v>22</v>
      </c>
      <c r="D388">
        <v>5</v>
      </c>
      <c r="E388">
        <v>58</v>
      </c>
      <c r="F388" t="b">
        <v>0</v>
      </c>
    </row>
    <row r="389" spans="1:6" x14ac:dyDescent="0.35">
      <c r="A389">
        <v>2259</v>
      </c>
      <c r="B389">
        <v>17</v>
      </c>
      <c r="C389">
        <v>22</v>
      </c>
      <c r="D389">
        <v>6</v>
      </c>
      <c r="E389">
        <v>56</v>
      </c>
      <c r="F389" t="b">
        <v>0</v>
      </c>
    </row>
    <row r="390" spans="1:6" x14ac:dyDescent="0.35">
      <c r="A390">
        <v>2260</v>
      </c>
      <c r="B390">
        <v>13</v>
      </c>
      <c r="C390">
        <v>22</v>
      </c>
      <c r="D390">
        <v>7</v>
      </c>
      <c r="E390">
        <v>56</v>
      </c>
      <c r="F390" t="b">
        <v>0</v>
      </c>
    </row>
    <row r="391" spans="1:6" x14ac:dyDescent="0.35">
      <c r="A391">
        <v>2261</v>
      </c>
      <c r="B391">
        <v>18</v>
      </c>
      <c r="C391">
        <v>22</v>
      </c>
      <c r="D391">
        <v>8</v>
      </c>
      <c r="E391">
        <v>56</v>
      </c>
      <c r="F391" t="b">
        <v>0</v>
      </c>
    </row>
    <row r="392" spans="1:6" x14ac:dyDescent="0.35">
      <c r="A392">
        <v>2262</v>
      </c>
      <c r="B392">
        <v>12</v>
      </c>
      <c r="C392">
        <v>22</v>
      </c>
      <c r="D392">
        <v>9</v>
      </c>
      <c r="E392">
        <v>52</v>
      </c>
      <c r="F392" t="b">
        <v>0</v>
      </c>
    </row>
    <row r="393" spans="1:6" x14ac:dyDescent="0.35">
      <c r="A393">
        <v>2263</v>
      </c>
      <c r="B393">
        <v>6</v>
      </c>
      <c r="C393">
        <v>22</v>
      </c>
      <c r="D393">
        <v>10</v>
      </c>
      <c r="E393">
        <v>44</v>
      </c>
      <c r="F393" t="b">
        <v>0</v>
      </c>
    </row>
    <row r="394" spans="1:6" x14ac:dyDescent="0.35">
      <c r="A394">
        <v>2264</v>
      </c>
      <c r="B394">
        <v>14</v>
      </c>
      <c r="C394">
        <v>22</v>
      </c>
      <c r="D394">
        <v>11</v>
      </c>
      <c r="E394">
        <v>32</v>
      </c>
      <c r="F394" t="b">
        <v>0</v>
      </c>
    </row>
    <row r="395" spans="1:6" x14ac:dyDescent="0.35">
      <c r="A395">
        <v>2265</v>
      </c>
      <c r="B395">
        <v>2</v>
      </c>
      <c r="C395">
        <v>22</v>
      </c>
      <c r="D395">
        <v>12</v>
      </c>
      <c r="E395">
        <v>32</v>
      </c>
      <c r="F395" t="b">
        <v>0</v>
      </c>
    </row>
    <row r="396" spans="1:6" x14ac:dyDescent="0.35">
      <c r="A396">
        <v>2266</v>
      </c>
      <c r="B396">
        <v>16</v>
      </c>
      <c r="C396">
        <v>22</v>
      </c>
      <c r="D396">
        <v>13</v>
      </c>
      <c r="E396">
        <v>28</v>
      </c>
      <c r="F396" t="b">
        <v>0</v>
      </c>
    </row>
    <row r="397" spans="1:6" x14ac:dyDescent="0.35">
      <c r="A397">
        <v>2267</v>
      </c>
      <c r="B397">
        <v>9</v>
      </c>
      <c r="C397">
        <v>22</v>
      </c>
      <c r="D397">
        <v>14</v>
      </c>
      <c r="E397">
        <v>28</v>
      </c>
      <c r="F397" t="b">
        <v>0</v>
      </c>
    </row>
    <row r="398" spans="1:6" x14ac:dyDescent="0.35">
      <c r="A398">
        <v>2268</v>
      </c>
      <c r="B398">
        <v>10</v>
      </c>
      <c r="C398">
        <v>22</v>
      </c>
      <c r="D398">
        <v>15</v>
      </c>
      <c r="E398">
        <v>24</v>
      </c>
      <c r="F398" t="b">
        <v>0</v>
      </c>
    </row>
    <row r="399" spans="1:6" x14ac:dyDescent="0.35">
      <c r="A399">
        <v>2269</v>
      </c>
      <c r="B399">
        <v>11</v>
      </c>
      <c r="C399">
        <v>22</v>
      </c>
      <c r="D399">
        <v>16</v>
      </c>
      <c r="E399">
        <v>20</v>
      </c>
      <c r="F399" t="b">
        <v>0</v>
      </c>
    </row>
    <row r="400" spans="1:6" x14ac:dyDescent="0.35">
      <c r="A400">
        <v>2270</v>
      </c>
      <c r="B400">
        <v>15</v>
      </c>
      <c r="C400">
        <v>22</v>
      </c>
      <c r="D400">
        <v>17</v>
      </c>
      <c r="E400">
        <v>18</v>
      </c>
      <c r="F400" t="b">
        <v>0</v>
      </c>
    </row>
    <row r="401" spans="1:6" x14ac:dyDescent="0.35">
      <c r="A401">
        <v>2271</v>
      </c>
      <c r="B401">
        <v>3</v>
      </c>
      <c r="C401">
        <v>22</v>
      </c>
      <c r="D401">
        <v>18</v>
      </c>
      <c r="E401">
        <v>4</v>
      </c>
      <c r="F401" t="b">
        <v>0</v>
      </c>
    </row>
    <row r="402" spans="1:6" x14ac:dyDescent="0.35">
      <c r="A402">
        <v>2272</v>
      </c>
      <c r="B402">
        <v>1</v>
      </c>
      <c r="C402">
        <v>23</v>
      </c>
      <c r="D402">
        <v>1</v>
      </c>
      <c r="E402">
        <v>68</v>
      </c>
      <c r="F402" t="b">
        <v>0</v>
      </c>
    </row>
    <row r="403" spans="1:6" x14ac:dyDescent="0.35">
      <c r="A403">
        <v>2273</v>
      </c>
      <c r="B403">
        <v>7</v>
      </c>
      <c r="C403">
        <v>23</v>
      </c>
      <c r="D403">
        <v>2</v>
      </c>
      <c r="E403">
        <v>64</v>
      </c>
      <c r="F403" t="b">
        <v>0</v>
      </c>
    </row>
    <row r="404" spans="1:6" x14ac:dyDescent="0.35">
      <c r="A404">
        <v>2274</v>
      </c>
      <c r="B404">
        <v>5</v>
      </c>
      <c r="C404">
        <v>23</v>
      </c>
      <c r="D404">
        <v>3</v>
      </c>
      <c r="E404">
        <v>62</v>
      </c>
      <c r="F404" t="b">
        <v>0</v>
      </c>
    </row>
    <row r="405" spans="1:6" x14ac:dyDescent="0.35">
      <c r="A405">
        <v>2275</v>
      </c>
      <c r="B405">
        <v>8</v>
      </c>
      <c r="C405">
        <v>23</v>
      </c>
      <c r="D405">
        <v>4</v>
      </c>
      <c r="E405">
        <v>60</v>
      </c>
      <c r="F405" t="b">
        <v>0</v>
      </c>
    </row>
    <row r="406" spans="1:6" x14ac:dyDescent="0.35">
      <c r="A406">
        <v>2276</v>
      </c>
      <c r="B406">
        <v>13</v>
      </c>
      <c r="C406">
        <v>23</v>
      </c>
      <c r="D406">
        <v>5</v>
      </c>
      <c r="E406">
        <v>60</v>
      </c>
      <c r="F406" t="b">
        <v>0</v>
      </c>
    </row>
    <row r="407" spans="1:6" x14ac:dyDescent="0.35">
      <c r="A407">
        <v>2277</v>
      </c>
      <c r="B407">
        <v>18</v>
      </c>
      <c r="C407">
        <v>23</v>
      </c>
      <c r="D407">
        <v>6</v>
      </c>
      <c r="E407">
        <v>60</v>
      </c>
      <c r="F407" t="b">
        <v>0</v>
      </c>
    </row>
    <row r="408" spans="1:6" x14ac:dyDescent="0.35">
      <c r="A408">
        <v>2278</v>
      </c>
      <c r="B408">
        <v>4</v>
      </c>
      <c r="C408">
        <v>23</v>
      </c>
      <c r="D408">
        <v>7</v>
      </c>
      <c r="E408">
        <v>60</v>
      </c>
      <c r="F408" t="b">
        <v>0</v>
      </c>
    </row>
    <row r="409" spans="1:6" x14ac:dyDescent="0.35">
      <c r="A409">
        <v>2279</v>
      </c>
      <c r="B409">
        <v>12</v>
      </c>
      <c r="C409">
        <v>23</v>
      </c>
      <c r="D409">
        <v>8</v>
      </c>
      <c r="E409">
        <v>56</v>
      </c>
      <c r="F409" t="b">
        <v>0</v>
      </c>
    </row>
    <row r="410" spans="1:6" x14ac:dyDescent="0.35">
      <c r="A410">
        <v>2280</v>
      </c>
      <c r="B410">
        <v>17</v>
      </c>
      <c r="C410">
        <v>23</v>
      </c>
      <c r="D410">
        <v>9</v>
      </c>
      <c r="E410">
        <v>56</v>
      </c>
      <c r="F410" t="b">
        <v>0</v>
      </c>
    </row>
    <row r="411" spans="1:6" x14ac:dyDescent="0.35">
      <c r="A411">
        <v>2281</v>
      </c>
      <c r="B411">
        <v>6</v>
      </c>
      <c r="C411">
        <v>23</v>
      </c>
      <c r="D411">
        <v>10</v>
      </c>
      <c r="E411">
        <v>44</v>
      </c>
      <c r="F411" t="b">
        <v>0</v>
      </c>
    </row>
    <row r="412" spans="1:6" x14ac:dyDescent="0.35">
      <c r="A412">
        <v>2282</v>
      </c>
      <c r="B412">
        <v>14</v>
      </c>
      <c r="C412">
        <v>23</v>
      </c>
      <c r="D412">
        <v>11</v>
      </c>
      <c r="E412">
        <v>36</v>
      </c>
      <c r="F412" t="b">
        <v>0</v>
      </c>
    </row>
    <row r="413" spans="1:6" x14ac:dyDescent="0.35">
      <c r="A413">
        <v>2283</v>
      </c>
      <c r="B413">
        <v>9</v>
      </c>
      <c r="C413">
        <v>23</v>
      </c>
      <c r="D413">
        <v>12</v>
      </c>
      <c r="E413">
        <v>32</v>
      </c>
      <c r="F413" t="b">
        <v>0</v>
      </c>
    </row>
    <row r="414" spans="1:6" x14ac:dyDescent="0.35">
      <c r="A414">
        <v>2284</v>
      </c>
      <c r="B414">
        <v>2</v>
      </c>
      <c r="C414">
        <v>23</v>
      </c>
      <c r="D414">
        <v>13</v>
      </c>
      <c r="E414">
        <v>32</v>
      </c>
      <c r="F414" t="b">
        <v>0</v>
      </c>
    </row>
    <row r="415" spans="1:6" x14ac:dyDescent="0.35">
      <c r="A415">
        <v>2285</v>
      </c>
      <c r="B415">
        <v>16</v>
      </c>
      <c r="C415">
        <v>23</v>
      </c>
      <c r="D415">
        <v>14</v>
      </c>
      <c r="E415">
        <v>28</v>
      </c>
      <c r="F415" t="b">
        <v>0</v>
      </c>
    </row>
    <row r="416" spans="1:6" x14ac:dyDescent="0.35">
      <c r="A416">
        <v>2286</v>
      </c>
      <c r="B416">
        <v>10</v>
      </c>
      <c r="C416">
        <v>23</v>
      </c>
      <c r="D416">
        <v>15</v>
      </c>
      <c r="E416">
        <v>24</v>
      </c>
      <c r="F416" t="b">
        <v>0</v>
      </c>
    </row>
    <row r="417" spans="1:6" x14ac:dyDescent="0.35">
      <c r="A417">
        <v>2287</v>
      </c>
      <c r="B417">
        <v>15</v>
      </c>
      <c r="C417">
        <v>23</v>
      </c>
      <c r="D417">
        <v>16</v>
      </c>
      <c r="E417">
        <v>22</v>
      </c>
      <c r="F417" t="b">
        <v>0</v>
      </c>
    </row>
    <row r="418" spans="1:6" x14ac:dyDescent="0.35">
      <c r="A418">
        <v>2288</v>
      </c>
      <c r="B418">
        <v>11</v>
      </c>
      <c r="C418">
        <v>23</v>
      </c>
      <c r="D418">
        <v>17</v>
      </c>
      <c r="E418">
        <v>20</v>
      </c>
      <c r="F418" t="b">
        <v>0</v>
      </c>
    </row>
    <row r="419" spans="1:6" x14ac:dyDescent="0.35">
      <c r="A419">
        <v>2289</v>
      </c>
      <c r="B419">
        <v>3</v>
      </c>
      <c r="C419">
        <v>23</v>
      </c>
      <c r="D419">
        <v>18</v>
      </c>
      <c r="E419">
        <v>4</v>
      </c>
      <c r="F419" t="b">
        <v>0</v>
      </c>
    </row>
    <row r="420" spans="1:6" x14ac:dyDescent="0.35">
      <c r="A420">
        <v>2326</v>
      </c>
      <c r="B420">
        <v>1</v>
      </c>
      <c r="C420">
        <v>24</v>
      </c>
      <c r="D420">
        <v>1</v>
      </c>
      <c r="E420">
        <v>72</v>
      </c>
      <c r="F420" t="b">
        <v>1</v>
      </c>
    </row>
    <row r="421" spans="1:6" x14ac:dyDescent="0.35">
      <c r="A421">
        <v>2327</v>
      </c>
      <c r="B421">
        <v>7</v>
      </c>
      <c r="C421">
        <v>24</v>
      </c>
      <c r="D421">
        <v>2</v>
      </c>
      <c r="E421">
        <v>68</v>
      </c>
      <c r="F421" t="b">
        <v>1</v>
      </c>
    </row>
    <row r="422" spans="1:6" x14ac:dyDescent="0.35">
      <c r="A422">
        <v>2328</v>
      </c>
      <c r="B422">
        <v>5</v>
      </c>
      <c r="C422">
        <v>24</v>
      </c>
      <c r="D422">
        <v>3</v>
      </c>
      <c r="E422">
        <v>66</v>
      </c>
      <c r="F422" t="b">
        <v>1</v>
      </c>
    </row>
    <row r="423" spans="1:6" x14ac:dyDescent="0.35">
      <c r="A423">
        <v>2329</v>
      </c>
      <c r="B423">
        <v>8</v>
      </c>
      <c r="C423">
        <v>24</v>
      </c>
      <c r="D423">
        <v>4</v>
      </c>
      <c r="E423">
        <v>64</v>
      </c>
      <c r="F423" t="b">
        <v>1</v>
      </c>
    </row>
    <row r="424" spans="1:6" x14ac:dyDescent="0.35">
      <c r="A424">
        <v>2330</v>
      </c>
      <c r="B424">
        <v>18</v>
      </c>
      <c r="C424">
        <v>24</v>
      </c>
      <c r="D424">
        <v>5</v>
      </c>
      <c r="E424">
        <v>64</v>
      </c>
      <c r="F424" t="b">
        <v>1</v>
      </c>
    </row>
    <row r="425" spans="1:6" x14ac:dyDescent="0.35">
      <c r="A425">
        <v>2331</v>
      </c>
      <c r="B425">
        <v>4</v>
      </c>
      <c r="C425">
        <v>24</v>
      </c>
      <c r="D425">
        <v>6</v>
      </c>
      <c r="E425">
        <v>64</v>
      </c>
      <c r="F425" t="b">
        <v>1</v>
      </c>
    </row>
    <row r="426" spans="1:6" x14ac:dyDescent="0.35">
      <c r="A426">
        <v>2332</v>
      </c>
      <c r="B426">
        <v>17</v>
      </c>
      <c r="C426">
        <v>24</v>
      </c>
      <c r="D426">
        <v>7</v>
      </c>
      <c r="E426">
        <v>60</v>
      </c>
      <c r="F426" t="b">
        <v>1</v>
      </c>
    </row>
    <row r="427" spans="1:6" x14ac:dyDescent="0.35">
      <c r="A427">
        <v>2333</v>
      </c>
      <c r="B427">
        <v>13</v>
      </c>
      <c r="C427">
        <v>24</v>
      </c>
      <c r="D427">
        <v>8</v>
      </c>
      <c r="E427">
        <v>60</v>
      </c>
      <c r="F427" t="b">
        <v>1</v>
      </c>
    </row>
    <row r="428" spans="1:6" x14ac:dyDescent="0.35">
      <c r="A428">
        <v>2334</v>
      </c>
      <c r="B428">
        <v>12</v>
      </c>
      <c r="C428">
        <v>24</v>
      </c>
      <c r="D428">
        <v>9</v>
      </c>
      <c r="E428">
        <v>56</v>
      </c>
      <c r="F428" t="b">
        <v>1</v>
      </c>
    </row>
    <row r="429" spans="1:6" x14ac:dyDescent="0.35">
      <c r="A429">
        <v>2335</v>
      </c>
      <c r="B429">
        <v>6</v>
      </c>
      <c r="C429">
        <v>24</v>
      </c>
      <c r="D429">
        <v>10</v>
      </c>
      <c r="E429">
        <v>48</v>
      </c>
      <c r="F429" t="b">
        <v>1</v>
      </c>
    </row>
    <row r="430" spans="1:6" x14ac:dyDescent="0.35">
      <c r="A430">
        <v>2336</v>
      </c>
      <c r="B430">
        <v>9</v>
      </c>
      <c r="C430">
        <v>24</v>
      </c>
      <c r="D430">
        <v>11</v>
      </c>
      <c r="E430">
        <v>36</v>
      </c>
      <c r="F430" t="b">
        <v>1</v>
      </c>
    </row>
    <row r="431" spans="1:6" x14ac:dyDescent="0.35">
      <c r="A431">
        <v>2337</v>
      </c>
      <c r="B431">
        <v>14</v>
      </c>
      <c r="C431">
        <v>24</v>
      </c>
      <c r="D431">
        <v>12</v>
      </c>
      <c r="E431">
        <v>36</v>
      </c>
      <c r="F431" t="b">
        <v>1</v>
      </c>
    </row>
    <row r="432" spans="1:6" x14ac:dyDescent="0.35">
      <c r="A432">
        <v>2338</v>
      </c>
      <c r="B432">
        <v>2</v>
      </c>
      <c r="C432">
        <v>24</v>
      </c>
      <c r="D432">
        <v>13</v>
      </c>
      <c r="E432">
        <v>36</v>
      </c>
      <c r="F432" t="b">
        <v>1</v>
      </c>
    </row>
    <row r="433" spans="1:6" x14ac:dyDescent="0.35">
      <c r="A433">
        <v>2339</v>
      </c>
      <c r="B433">
        <v>16</v>
      </c>
      <c r="C433">
        <v>24</v>
      </c>
      <c r="D433">
        <v>14</v>
      </c>
      <c r="E433">
        <v>28</v>
      </c>
      <c r="F433" t="b">
        <v>1</v>
      </c>
    </row>
    <row r="434" spans="1:6" x14ac:dyDescent="0.35">
      <c r="A434">
        <v>2340</v>
      </c>
      <c r="B434">
        <v>10</v>
      </c>
      <c r="C434">
        <v>24</v>
      </c>
      <c r="D434">
        <v>15</v>
      </c>
      <c r="E434">
        <v>24</v>
      </c>
      <c r="F434" t="b">
        <v>1</v>
      </c>
    </row>
    <row r="435" spans="1:6" x14ac:dyDescent="0.35">
      <c r="A435">
        <v>2341</v>
      </c>
      <c r="B435">
        <v>15</v>
      </c>
      <c r="C435">
        <v>24</v>
      </c>
      <c r="D435">
        <v>16</v>
      </c>
      <c r="E435">
        <v>22</v>
      </c>
      <c r="F435" t="b">
        <v>1</v>
      </c>
    </row>
    <row r="436" spans="1:6" x14ac:dyDescent="0.35">
      <c r="A436">
        <v>2342</v>
      </c>
      <c r="B436">
        <v>11</v>
      </c>
      <c r="C436">
        <v>24</v>
      </c>
      <c r="D436">
        <v>17</v>
      </c>
      <c r="E436">
        <v>20</v>
      </c>
      <c r="F436" t="b">
        <v>1</v>
      </c>
    </row>
    <row r="437" spans="1:6" x14ac:dyDescent="0.35">
      <c r="A437">
        <v>2343</v>
      </c>
      <c r="B437">
        <v>3</v>
      </c>
      <c r="C437">
        <v>24</v>
      </c>
      <c r="D437">
        <v>18</v>
      </c>
      <c r="E437">
        <v>4</v>
      </c>
      <c r="F437" t="b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 z H o t T i p s U s e d _ 5 0 f 6 4 c 5 8 - 9 7 7 a - 4 6 a 5 - a 9 e e - 7 6 0 5 6 c 1 4 f 3 8 e 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 z T i p p i n g R e s u l t s W i n n e r T h i s R o u n d _ 2 a 3 d 3 d 6 4 - f 5 9 f - 4 5 b 8 - b 0 c e - 9 d 7 3 4 c 8 c a a 1 a 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 z T i p p i n g R e s u l t s W i n n e r T h i s R o u n d P a i d _ b a d f 3 0 a 8 - 0 d 2 8 - 4 b e 0 - 8 5 1 4 - 7 3 6 8 0 d 9 3 7 e 4 f 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z T i p p i n g R e s u l t s W i n n e r T h i s R o u n d P a i d _ b a d f 3 0 a 8 - 0 d 2 8 - 4 b e 0 - 8 5 1 4 - 7 3 6 8 0 d 9 3 7 e 4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 T i p p e r I D < / s t r i n g > < / k e y > < v a l u e > < i n t > 8 9 < / i n t > < / v a l u e > < / i t e m > < i t e m > < k e y > < s t r i n g > F i r s t N a m e < / s t r i n g > < / k e y > < v a l u e > < i n t > 1 0 0 < / i n t > < / v a l u e > < / i t e m > < i t e m > < k e y > < s t r i n g > S u r n a m e < / s t r i n g > < / k e y > < v a l u e > < i n t > 9 1 < / i n t > < / v a l u e > < / i t e m > < i t e m > < k e y > < s t r i n g > R o u n d N u m < / s t r i n g > < / k e y > < v a l u e > < i n t > 1 0 6 < / i n t > < / v a l u e > < / i t e m > < i t e m > < k e y > < s t r i n g > T h i s R o u n d T i p p i n g P o i n t s < / s t r i n g > < / k e y > < v a l u e > < i n t > 1 8 6 < / i n t > < / v a l u e > < / i t e m > < i t e m > < k e y > < s t r i n g > T o t a l P o i n t s G a m e 1 < / s t r i n g > < / k e y > < v a l u e > < i n t > 1 4 8 < / i n t > < / v a l u e > < / i t e m > < i t e m > < k e y > < s t r i n g > T i p s E n t e r e d < / s t r i n g > < / k e y > < v a l u e > < i n t > 1 1 0 < / i n t > < / v a l u e > < / i t e m > < i t e m > < k e y > < s t r i n g > G a m e 1 P o i n t s D i f f < / s t r i n g > < / k e y > < v a l u e > < i n t > 1 4 0 < / i n t > < / v a l u e > < / i t e m > < / C o l u m n W i d t h s > < C o l u m n D i s p l a y I n d e x > < i t e m > < k e y > < s t r i n g > T i p p e r I D < / s t r i n g > < / k e y > < v a l u e > < i n t > 0 < / i n t > < / v a l u e > < / i t e m > < i t e m > < k e y > < s t r i n g > F i r s t N a m e < / s t r i n g > < / k e y > < v a l u e > < i n t > 1 < / i n t > < / v a l u e > < / i t e m > < i t e m > < k e y > < s t r i n g > S u r n a m e 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 T h i s R o u n d T i p p i n g P o i n t s < / s t r i n g > < / k e y > < v a l u e > < i n t > 4 < / i n t > < / v a l u e > < / i t e m > < i t e m > < k e y > < s t r i n g > T o t a l P o i n t s G a m e 1 < / s t r i n g > < / k e y > < v a l u e > < i n t > 5 < / i n t > < / v a l u e > < / i t e m > < i t e m > < k e y > < s t r i n g > T i p s E n t e r e d < / s t r i n g > < / k e y > < v a l u e > < i n t > 6 < / i n t > < / v a l u e > < / i t e m > < i t e m > < k e y > < s t r i n g > G a m e 1 P o i n t s D i f f 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z H o t T i p s U s e d _ 5 0 f 6 4 c 5 8 - 9 7 7 a - 4 6 a 5 - a 9 e e - 7 6 0 5 6 c 1 4 f 3 8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 O p t i o n N a m e < / s t r i n g > < / k e y > < v a l u e > < i n t > 1 1 5 < / i n t > < / v a l u e > < / i t e m > < i t e m > < k e y > < s t r i n g > O p t i o n V a l u e < / s t r i n g > < / k e y > < v a l u e > < i n t > 1 1 3 < / i n t > < / v a l u e > < / i t e m > < i t e m > < k e y > < s t r i n g > T i p p e r I D < / s t r i n g > < / k e y > < v a l u e > < i n t > 8 9 < / i n t > < / v a l u e > < / i t e m > < i t e m > < k e y > < s t r i n g > R o u n d N u m < / s t r i n g > < / k e y > < v a l u e > < i n t > 1 0 6 < / i n t > < / v a l u e > < / i t e m > < i t e m > < k e y > < s t r i n g > H o t T i p T e a m I D < / s t r i n g > < / k e y > < v a l u e > < i n t > 1 2 3 < / i n t > < / v a l u e > < / i t e m > < / C o l u m n W i d t h s > < C o l u m n D i s p l a y I n d e x > < i t e m > < k e y > < s t r i n g > O p t i o n N a m e < / s t r i n g > < / k e y > < v a l u e > < i n t > 0 < / i n t > < / v a l u e > < / i t e m > < i t e m > < k e y > < s t r i n g > O p t i o n V a l u e < / s t r i n g > < / k e y > < v a l u e > < i n t > 1 < / i n t > < / v a l u e > < / i t e m > < i t e m > < k e y > < s t r i n g > T i p p e r I D 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 H o t T i p T e a m I D 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6 0 2 ] ] > < / C u s t o m C o n t e n t > < / G e m i n i > 
</file>

<file path=customXml/item1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 2 0 2 2 - 0 7 - 0 3 T 2 2 : 3 9 : 1 5 . 1 1 2 2 8 6 + 1 0 : 0 0 < / L a s t P r o c e s s e d T i m e > < / D a t a M o d e l i n g S a n d b o x . S e r i a l i z e d S a n d b o x E r r o r C a c h e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O r d e r " > < C u s t o m C o n t e n t > < ! [ C D A T A [ z H o t T i p s U s e d _ 5 0 f 6 4 c 5 8 - 9 7 7 a - 4 6 a 5 - a 9 e e - 7 6 0 5 6 c 1 4 f 3 8 e , z T i p p i n g R e s u l t s W i n n e r T h i s R o u n d _ 2 a 3 d 3 d 6 4 - f 5 9 f - 4 5 b 8 - b 0 c e - 9 d 7 3 4 c 8 c a a 1 a , z T i p p i n g R e s u l t s W i n n e r T h i s R o u n d P a i d _ b a d f 3 0 a 8 - 0 d 2 8 - 4 b e 0 - 8 5 1 4 - 7 3 6 8 0 d 9 3 7 e 4 f , R o u n d T i p s , T i p p e r s , T i p p e r L a d d e r P o s i t i o n s ] ] > < / C u s t o m C o n t e n t > < / G e m i n i > 
</file>

<file path=customXml/item18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C l i e n t W i n d o w X M L " > < C u s t o m C o n t e n t > < ! [ C D A T A [ z T i p p i n g R e s u l t s W i n n e r T h i s R o u n d P a i d _ b a d f 3 0 a 8 - 0 d 2 8 - 4 b e 0 - 8 5 1 4 - 7 3 6 8 0 d 9 3 7 e 4 f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4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 z T i p p i n g R e s u l t s W i n n e r T h i s R o u n d 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 z T i p p i n g R e s u l t s W i n n e r T h i s R o u n d 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 C o l u m n s \ T i p p e r I D < / K e y > < / D i a g r a m O b j e c t K e y > < D i a g r a m O b j e c t K e y > < K e y > C o l u m n s \ F i r s t N a m e < / K e y > < / D i a g r a m O b j e c t K e y > < D i a g r a m O b j e c t K e y > < K e y > C o l u m n s \ S u r n a m e < / K e y > < / D i a g r a m O b j e c t K e y > < D i a g r a m O b j e c t K e y > < K e y > C o l u m n s \ R o u n d N u m < / K e y > < / D i a g r a m O b j e c t K e y > < D i a g r a m O b j e c t K e y > < K e y > C o l u m n s \ T h i s R o u n d T i p p i n g P o i n t s < / K e y > < / D i a g r a m O b j e c t K e y > < D i a g r a m O b j e c t K e y > < K e y > C o l u m n s \ T o t a l P o i n t s G a m e 1 < / K e y > < / D i a g r a m O b j e c t K e y > < D i a g r a m O b j e c t K e y > < K e y > C o l u m n s \ T i p s E n t e r e d < / K e y > < / D i a g r a m O b j e c t K e y > < D i a g r a m O b j e c t K e y > < K e y > C o l u m n s \ G a m e 1 P o i n t s D i f f 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 z H o t T i p s U s e d 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 z H o t T i p s U s e d 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 C o l u m n s \ O p t i o n N a m e < / K e y > < / D i a g r a m O b j e c t K e y > < D i a g r a m O b j e c t K e y > < K e y > C o l u m n s \ O p t i o n V a l u e < / K e y > < / D i a g r a m O b j e c t K e y > < D i a g r a m O b j e c t K e y > < K e y > C o l u m n s \ T i p p e r I D < / K e y > < / D i a g r a m O b j e c t K e y > < D i a g r a m O b j e c t K e y > < K e y > C o l u m n s \ R o u n d N u m < / K e y > < / D i a g r a m O b j e c t K e y > < D i a g r a m O b j e c t K e y > < K e y > C o l u m n s \ H o t T i p T e a m I D 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 C o l u m n s \ O p t i o n N a m e 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 C o l u m n s \ O p t i o n V a l u e 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 C o l u m n s \ H o t T i p T e a m I D 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 z T i p p i n g R e s u l t s W i n n e r T h i s R o u n d P a i d 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 z T i p p i n g R e s u l t s W i n n e r T h i s R o u n d P a i d 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 C o l u m n s \ T i p p e r I D < / K e y > < / D i a g r a m O b j e c t K e y > < D i a g r a m O b j e c t K e y > < K e y > C o l u m n s \ F i r s t N a m e < / K e y > < / D i a g r a m O b j e c t K e y > < D i a g r a m O b j e c t K e y > < K e y > C o l u m n s \ S u r n a m e < / K e y > < / D i a g r a m O b j e c t K e y > < D i a g r a m O b j e c t K e y > < K e y > C o l u m n s \ R o u n d N u m < / K e y > < / D i a g r a m O b j e c t K e y > < D i a g r a m O b j e c t K e y > < K e y > C o l u m n s \ T h i s R o u n d T i p p i n g P o i n t s < / K e y > < / D i a g r a m O b j e c t K e y > < D i a g r a m O b j e c t K e y > < K e y > C o l u m n s \ T o t a l P o i n t s G a m e 1 < / K e y > < / D i a g r a m O b j e c t K e y > < D i a g r a m O b j e c t K e y > < K e y > C o l u m n s \ T i p s E n t e r e d < / K e y > < / D i a g r a m O b j e c t K e y > < D i a g r a m O b j e c t K e y > < K e y > C o l u m n s \ G a m e 1 P o i n t s D i f f 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 A c t i o n s \ A d d   t o   a   H i e r a r c h y   i n   T a b l e   z T i p p i n g R e s u l t s W i n n e r T h i s R o u n d P a i d < / K e y > < / D i a g r a m O b j e c t K e y > < D i a g r a m O b j e c t K e y > < K e y > A c t i o n s \ A d d   t o   h i e r a r c h y   F o r   & l t ; T a b l e s \ z T i p p i n g R e s u l t s W i n n e r T h i s R o u n d P a i d \ H i e r a r c h i e s \ H i e r a r c h y 1 & g t ; < / K e y > < / D i a g r a m O b j e c t K e y > < D i a g r a m O b j e c t K e y > < K e y > A c t i o n s \ M o v e   t o   a   H i e r a r c h y   i n   T a b l e   z T i p p i n g R e s u l t s W i n n e r T h i s R o u n d P a i d < / K e y > < / D i a g r a m O b j e c t K e y > < D i a g r a m O b j e c t K e y > < K e y > A c t i o n s \ M o v e   i n t o   h i e r a r c h y   F o r   & l t ; T a b l e s \ z T i p p i n g R e s u l t s W i n n e r T h i s R o u n d P a i d \ H i e r a r c h i e s \ H i e r a r c h y 1 & g t ; 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 T a g s \ T a b l e s \ & l t ; T a b l e s \ z H o t T i p s U s e d & g t ; < / K e y > < / D i a g r a m O b j e c t K e y > < D i a g r a m O b j e c t K e y > < K e y > D y n a m i c   T a g s \ T a b l e s \ & l t ; T a b l e s \ z T i p p i n g R e s u l t s W i n n e r T h i s R o u n d & g t ; < / K e y > < / D i a g r a m O b j e c t K e y > < D i a g r a m O b j e c t K e y > < K e y > D y n a m i c   T a g s \ T a b l e s \ & l t ; T a b l e s \ z T i p p i n g R e s u l t s W i n n e r T h i s R o u n d P a i d & g t ; < / K e y > < / D i a g r a m O b j e c t K e y > < D i a g r a m O b j e c t K e y > < K e y > D y n a m i c   T a g s \ H i e r a r c h i e s \ & l t ; T a b l e s \ z T i p p i n g R e s u l t s W i n n e r T h i s R o u n d P a i d \ H i e r a r c h i e s \ H i e r a r c h y 1 & g t ; < / K e y > < / D i a g r a m O b j e c t K e y > < D i a g r a m O b j e c t K e y > < K e y > D y n a m i c   T a g s \ T a b l e s \ & l t ; T a b l e s \ R o u n d T i p s & g t ; < / K e y > < / D i a g r a m O b j e c t K e y > < D i a g r a m O b j e c t K e y > < K e y > D y n a m i c   T a g s \ T a b l e s \ & l t ; T a b l e s \ T i p p e r s & g t ; < / K e y > < / D i a g r a m O b j e c t K e y > < D i a g r a m O b j e c t K e y > < K e y > D y n a m i c   T a g s \ T a b l e s \ & l t ; T a b l e s \ T i p p e r L a d d e r P o s i t i o n s & g t ; < / K e y > < / D i a g r a m O b j e c t K e y > < D i a g r a m O b j e c t K e y > < K e y > T a b l e s \ z H o t T i p s U s e d < / K e y > < / D i a g r a m O b j e c t K e y > < D i a g r a m O b j e c t K e y > < K e y > T a b l e s \ z H o t T i p s U s e d \ C o l u m n s \ O p t i o n N a m e < / K e y > < / D i a g r a m O b j e c t K e y > < D i a g r a m O b j e c t K e y > < K e y > T a b l e s \ z H o t T i p s U s e d \ C o l u m n s \ O p t i o n V a l u e < / K e y > < / D i a g r a m O b j e c t K e y > < D i a g r a m O b j e c t K e y > < K e y > T a b l e s \ z H o t T i p s U s e d \ C o l u m n s \ T i p p e r I D < / K e y > < / D i a g r a m O b j e c t K e y > < D i a g r a m O b j e c t K e y > < K e y > T a b l e s \ z H o t T i p s U s e d \ C o l u m n s \ R o u n d N u m < / K e y > < / D i a g r a m O b j e c t K e y > < D i a g r a m O b j e c t K e y > < K e y > T a b l e s \ z H o t T i p s U s e d \ C o l u m n s \ H o t T i p T e a m I D < / K e y > < / D i a g r a m O b j e c t K e y > < D i a g r a m O b j e c t K e y > < K e y > T a b l e s \ z T i p p i n g R e s u l t s W i n n e r T h i s R o u n d < / K e y > < / D i a g r a m O b j e c t K e y > < D i a g r a m O b j e c t K e y > < K e y > T a b l e s \ z T i p p i n g R e s u l t s W i n n e r T h i s R o u n d \ C o l u m n s \ T i p p e r I D < / K e y > < / D i a g r a m O b j e c t K e y > < D i a g r a m O b j e c t K e y > < K e y > T a b l e s \ z T i p p i n g R e s u l t s W i n n e r T h i s R o u n d \ C o l u m n s \ F i r s t N a m e < / K e y > < / D i a g r a m O b j e c t K e y > < D i a g r a m O b j e c t K e y > < K e y > T a b l e s \ z T i p p i n g R e s u l t s W i n n e r T h i s R o u n d \ C o l u m n s \ S u r n a m e < / K e y > < / D i a g r a m O b j e c t K e y > < D i a g r a m O b j e c t K e y > < K e y > T a b l e s \ z T i p p i n g R e s u l t s W i n n e r T h i s R o u n d \ C o l u m n s \ R o u n d N u m < / K e y > < / D i a g r a m O b j e c t K e y > < D i a g r a m O b j e c t K e y > < K e y > T a b l e s \ z T i p p i n g R e s u l t s W i n n e r T h i s R o u n d \ C o l u m n s \ T h i s R o u n d T i p p i n g P o i n t s < / K e y > < / D i a g r a m O b j e c t K e y > < D i a g r a m O b j e c t K e y > < K e y > T a b l e s \ z T i p p i n g R e s u l t s W i n n e r T h i s R o u n d \ C o l u m n s \ T o t a l P o i n t s G a m e 1 < / K e y > < / D i a g r a m O b j e c t K e y > < D i a g r a m O b j e c t K e y > < K e y > T a b l e s \ z T i p p i n g R e s u l t s W i n n e r T h i s R o u n d \ C o l u m n s \ T i p s E n t e r e d < / K e y > < / D i a g r a m O b j e c t K e y > < D i a g r a m O b j e c t K e y > < K e y > T a b l e s \ z T i p p i n g R e s u l t s W i n n e r T h i s R o u n d \ C o l u m n s \ G a m e 1 P o i n t s D i f f < / K e y > < / D i a g r a m O b j e c t K e y > < D i a g r a m O b j e c t K e y > < K e y > T a b l e s \ z T i p p i n g R e s u l t s W i n n e r T h i s R o u n d P a i d < / K e y > < / D i a g r a m O b j e c t K e y > < D i a g r a m O b j e c t K e y > < K e y > T a b l e s \ z T i p p i n g R e s u l t s W i n n e r T h i s R o u n d P a i d \ C o l u m n s \ T i p p e r I D < / K e y > < / D i a g r a m O b j e c t K e y > < D i a g r a m O b j e c t K e y > < K e y > T a b l e s \ z T i p p i n g R e s u l t s W i n n e r T h i s R o u n d P a i d \ C o l u m n s \ F i r s t N a m e < / K e y > < / D i a g r a m O b j e c t K e y > < D i a g r a m O b j e c t K e y > < K e y > T a b l e s \ z T i p p i n g R e s u l t s W i n n e r T h i s R o u n d P a i d \ C o l u m n s \ S u r n a m e < / K e y > < / D i a g r a m O b j e c t K e y > < D i a g r a m O b j e c t K e y > < K e y > T a b l e s \ z T i p p i n g R e s u l t s W i n n e r T h i s R o u n d P a i d \ C o l u m n s \ R o u n d N u m < / K e y > < / D i a g r a m O b j e c t K e y > < D i a g r a m O b j e c t K e y > < K e y > T a b l e s \ z T i p p i n g R e s u l t s W i n n e r T h i s R o u n d P a i d \ C o l u m n s \ T h i s R o u n d T i p p i n g P o i n t s < / K e y > < / D i a g r a m O b j e c t K e y > < D i a g r a m O b j e c t K e y > < K e y > T a b l e s \ z T i p p i n g R e s u l t s W i n n e r T h i s R o u n d P a i d \ C o l u m n s \ T o t a l P o i n t s G a m e 1 < / K e y > < / D i a g r a m O b j e c t K e y > < D i a g r a m O b j e c t K e y > < K e y > T a b l e s \ z T i p p i n g R e s u l t s W i n n e r T h i s R o u n d P a i d \ C o l u m n s \ T i p s E n t e r e d < / K e y > < / D i a g r a m O b j e c t K e y > < D i a g r a m O b j e c t K e y > < K e y > T a b l e s \ z T i p p i n g R e s u l t s W i n n e r T h i s R o u n d P a i d \ C o l u m n s \ G a m e 1 P o i n t s D i f f < / K e y > < / D i a g r a m O b j e c t K e y > < D i a g r a m O b j e c t K e y > < K e y > T a b l e s \ z T i p p i n g R e s u l t s W i n n e r T h i s R o u n d P a i d \ H i e r a r c h i e s \ H i e r a r c h y 1 < / K e y > < / D i a g r a m O b j e c t K e y > < D i a g r a m O b j e c t K e y > < K e y > T a b l e s \ z T i p p i n g R e s u l t s W i n n e r T h i s R o u n d P a i d \ H i e r a r c h y 1 \ A d d i t i o n a l   I n f o \ H i n t   T e x t < / K e y > < / D i a g r a m O b j e c t K e y > < D i a g r a m O b j e c t K e y > < K e y > T a b l e s \ R o u n d T i p s < / K e y > < / D i a g r a m O b j e c t K e y > < D i a g r a m O b j e c t K e y > < K e y > T a b l e s \ R o u n d T i p s \ C o l u m n s \ R o u n d T i p I D < / K e y > < / D i a g r a m O b j e c t K e y > < D i a g r a m O b j e c t K e y > < K e y > T a b l e s \ R o u n d T i p s \ C o l u m n s \ T i p p e r I D < / K e y > < / D i a g r a m O b j e c t K e y > < D i a g r a m O b j e c t K e y > < K e y > T a b l e s \ R o u n d T i p s \ C o l u m n s \ R o u n d N u m < / K e y > < / D i a g r a m O b j e c t K e y > < D i a g r a m O b j e c t K e y > < K e y > T a b l e s \ R o u n d T i p s \ C o l u m n s \ W i l d c a r d < / K e y > < / D i a g r a m O b j e c t K e y > < D i a g r a m O b j e c t K e y > < K e y > T a b l e s \ R o u n d T i p s \ C o l u m n s \ H o t T i p T e a m I D < / K e y > < / D i a g r a m O b j e c t K e y > < D i a g r a m O b j e c t K e y > < K e y > T a b l e s \ R o u n d T i p s \ C o l u m n s \ T o t a l P o i n t s G a m e 1 < / K e y > < / D i a g r a m O b j e c t K e y > < D i a g r a m O b j e c t K e y > < K e y > T a b l e s \ R o u n d T i p s \ C o l u m n s \ D a t e T i m e E n t e r e d < / K e y > < / D i a g r a m O b j e c t K e y > < D i a g r a m O b j e c t K e y > < K e y > T a b l e s \ R o u n d T i p s \ C o l u m n s \ T i p s E n t e r e d < / K e y > < / D i a g r a m O b j e c t K e y > < D i a g r a m O b j e c t K e y > < K e y > T a b l e s \ R o u n d T i p s \ C o l u m n s \ R a n d o m T i p s < / K e y > < / D i a g r a m O b j e c t K e y > < D i a g r a m O b j e c t K e y > < K e y > T a b l e s \ R o u n d T i p s \ C o l u m n s \ R e c e i v e d T i p E m a i l F r o m < / K e y > < / D i a g r a m O b j e c t K e y > < D i a g r a m O b j e c t K e y > < K e y > T a b l e s \ R o u n d T i p s \ C o l u m n s \ R e c e i p t R e q u e s t e d < / K e y > < / D i a g r a m O b j e c t K e y > < D i a g r a m O b j e c t K e y > < K e y > T a b l e s \ R o u n d T i p s \ C o l u m n s \ R e c e i p t S e n t < / K e y > < / D i a g r a m O b j e c t K e y > < D i a g r a m O b j e c t K e y > < K e y > T a b l e s \ R o u n d T i p s \ C o l u m n s \ F u l l D e t a i l R e s u l t s < / K e y > < / D i a g r a m O b j e c t K e y > < D i a g r a m O b j e c t K e y > < K e y > T a b l e s \ R o u n d T i p s \ C o l u m n s \ F u l l D e t a i l R e s u l t s S e n t < / K e y > < / D i a g r a m O b j e c t K e y > < D i a g r a m O b j e c t K e y > < K e y > T a b l e s \ R o u n d T i p s \ C o l u m n s \ S p e c i a l T i p < / K e y > < / D i a g r a m O b j e c t K e y > < D i a g r a m O b j e c t K e y > < K e y > T a b l e s \ R o u n d T i p s \ C o l u m n s \ S p e c i a l T i p 2 < / K e y > < / D i a g r a m O b j e c t K e y > < D i a g r a m O b j e c t K e y > < K e y > T a b l e s \ R o u n d T i p s \ C o l u m n s \ S p e c i a l T i p T e x t < / K e y > < / D i a g r a m O b j e c t K e y > < D i a g r a m O b j e c t K e y > < K e y > T a b l e s \ T i p p e r s < / K e y > < / D i a g r a m O b j e c t K e y > < D i a g r a m O b j e c t K e y > < K e y > T a b l e s \ T i p p e r s \ C o l u m n s \ T i p p e r I D < / K e y > < / D i a g r a m O b j e c t K e y > < D i a g r a m O b j e c t K e y > < K e y > T a b l e s \ T i p p e r s \ C o l u m n s \ U s e r I D < / K e y > < / D i a g r a m O b j e c t K e y > < D i a g r a m O b j e c t K e y > < K e y > T a b l e s \ T i p p e r s \ C o l u m n s \ F i r s t N a m e < / K e y > < / D i a g r a m O b j e c t K e y > < D i a g r a m O b j e c t K e y > < K e y > T a b l e s \ T i p p e r s \ C o l u m n s \ S u r n a m e < / K e y > < / D i a g r a m O b j e c t K e y > < D i a g r a m O b j e c t K e y > < K e y > T a b l e s \ T i p p e r s \ C o l u m n s \ E m a i l A d d r e s s < / K e y > < / D i a g r a m O b j e c t K e y > < D i a g r a m O b j e c t K e y > < K e y > T a b l e s \ T i p p e r s \ C o l u m n s \ C o m p a n y < / K e y > < / D i a g r a m O b j e c t K e y > < D i a g r a m O b j e c t K e y > < K e y > T a b l e s \ T i p p e r s \ C o l u m n s \ G e n d e r < / K e y > < / D i a g r a m O b j e c t K e y > < D i a g r a m O b j e c t K e y > < K e y > T a b l e s \ T i p p e r s \ C o l u m n s \ A u r o r a D i v i s i o n < / K e y > < / D i a g r a m O b j e c t K e y > < D i a g r a m O b j e c t K e y > < K e y > T a b l e s \ T i p p e r s \ C o l u m n s \ R e g i o n < / K e y > < / D i a g r a m O b j e c t K e y > < D i a g r a m O b j e c t K e y > < K e y > T a b l e s \ T i p p e r s \ C o l u m n s \ T e a m F o l l o w e d < / K e y > < / D i a g r a m O b j e c t K e y > < D i a g r a m O b j e c t K e y > < K e y > T a b l e s \ T i p p e r s \ C o l u m n s \ E n t r y R e c e i p t S e n t < / K e y > < / D i a g r a m O b j e c t K e y > < D i a g r a m O b j e c t K e y > < K e y > T a b l e s \ T i p p e r s \ C o l u m n s \ P a i d D a t e < / K e y > < / D i a g r a m O b j e c t K e y > < D i a g r a m O b j e c t K e y > < K e y > T a b l e s \ T i p p e r s \ C o l u m n s \ P a i d T o < / K e y > < / D i a g r a m O b j e c t K e y > < D i a g r a m O b j e c t K e y > < K e y > T a b l e s \ T i p p e r s \ C o l u m n s \ P a i d E m a i l R e c e i p t S e n t < / K e y > < / D i a g r a m O b j e c t K e y > < D i a g r a m O b j e c t K e y > < K e y > T a b l e s \ T i p p e r s \ C o l u m n s \ E x p e c t e d S e n t F r o m < / K e y > < / D i a g r a m O b j e c t K e y > < D i a g r a m O b j e c t K e y > < K e y > T a b l e s \ T i p p e r s \ C o l u m n s \ L a d d e r E m a i l F r o m < / K e y > < / D i a g r a m O b j e c t K e y > < D i a g r a m O b j e c t K e y > < K e y > T a b l e s \ T i p p e r s \ C o l u m n s \ L a d d e r R e c e i p t R e q u e s t e d < / K e y > < / D i a g r a m O b j e c t K e y > < D i a g r a m O b j e c t K e y > < K e y > T a b l e s \ T i p p e r s \ C o l u m n s \ L a d d e r R e c e i p t S e n t < / K e y > < / D i a g r a m O b j e c t K e y > < D i a g r a m O b j e c t K e y > < K e y > T a b l e s \ T i p p e r s \ C o l u m n s \ C o m m e n t s < / K e y > < / D i a g r a m O b j e c t K e y > < D i a g r a m O b j e c t K e y > < K e y > T a b l e s \ T i p p e r s \ C o l u m n s \ A c t i v e < / K e y > < / D i a g r a m O b j e c t K e y > < D i a g r a m O b j e c t K e y > < K e y > T a b l e s \ T i p p e r s \ C o l u m n s \ P r i z e s W o n < / K e y > < / D i a g r a m O b j e c t K e y > < D i a g r a m O b j e c t K e y > < K e y > T a b l e s \ T i p p e r s \ C o l u m n s \ A t t e n d i n g B a s h < / K e y > < / D i a g r a m O b j e c t K e y > < D i a g r a m O b j e c t K e y > < K e y > T a b l e s \ T i p p e r s \ C o l u m n s \ N u m b e r A t t e n d i n g B a s h < / K e y > < / D i a g r a m O b j e c t K e y > < D i a g r a m O b j e c t K e y > < K e y > T a b l e s \ T i p p e r s \ C o l u m n s \ I n r o d u c e d B y < / K e y > < / D i a g r a m O b j e c t K e y > < D i a g r a m O b j e c t K e y > < K e y > T a b l e s \ T i p p e r s \ C o l u m n s \ L o g i n I D < / K e y > < / D i a g r a m O b j e c t K e y > < D i a g r a m O b j e c t K e y > < K e y > T a b l e s \ T i p p e r s \ C o l u m n s \ P a i d C o d e < / K e y > < / D i a g r a m O b j e c t K e y > < D i a g r a m O b j e c t K e y > < K e y > T a b l e s \ T i p p e r s \ C o l u m n s \ T i p R e m i n d e r S e n t < / K e y > < / D i a g r a m O b j e c t K e y > < D i a g r a m O b j e c t K e y > < K e y > T a b l e s \ T i p p e r s \ C o l u m n s \ I n t r o d u c e d B y T e x t < / K e y > < / D i a g r a m O b j e c t K e y > < D i a g r a m O b j e c t K e y > < K e y > T a b l e s \ T i p p e r s \ C o l u m n s \ L a d d e r R e m i n d e r S e n t < / K e y > < / D i a g r a m O b j e c t K e y > < D i a g r a m O b j e c t K e y > < K e y > T a b l e s \ T i p p e r s \ C o l u m n s \ A r c h i v e < / K e y > < / D i a g r a m O b j e c t K e y > < D i a g r a m O b j e c t K e y > < K e y > T a b l e s \ T i p p e r L a d d e r P o s i t i o n s < / K e y > < / D i a g r a m O b j e c t K e y > < D i a g r a m O b j e c t K e y > < K e y > T a b l e s \ T i p p e r L a d d e r P o s i t i o n s \ C o l u m n s \ T i p p e r L a d d e r I D < / K e y > < / D i a g r a m O b j e c t K e y > < D i a g r a m O b j e c t K e y > < K e y > T a b l e s \ T i p p e r L a d d e r P o s i t i o n s \ C o l u m n s \ T i p p e r I D < / K e y > < / D i a g r a m O b j e c t K e y > < D i a g r a m O b j e c t K e y > < K e y > T a b l e s \ T i p p e r L a d d e r P o s i t i o n s \ C o l u m n s \ R o u n d N u m < / K e y > < / D i a g r a m O b j e c t K e y > < D i a g r a m O b j e c t K e y > < K e y > T a b l e s \ T i p p e r L a d d e r P o s i t i o n s \ C o l u m n s \ L a d d e r P o s < / K e y > < / D i a g r a m O b j e c t K e y > < D i a g r a m O b j e c t K e y > < K e y > T a b l e s \ T i p p e r L a d d e r P o s i t i o n s \ C o l u m n s \ T i p p i n g P o i n t s < / K e y > < / D i a g r a m O b j e c t K e y > < D i a g r a m O b j e c t K e y > < K e y > T a b l e s \ T i p p e r L a d d e r P o s i t i o n s \ C o l u m n s \ C o m p e t i t i o n I D 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 R e l a t i o n s h i p s \ & l t ; T a b l e s \ R o u n d T i p s \ C o l u m n s \ T i p p e r I D & g t ; - & l t ; T a b l e s \ T i p p e r s \ C o l u m n s \ T i p p e r I D & g t ; \ F K 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 R e l a t i o n s h i p s \ & l t ; T a b l e s \ R o u n d T i p s \ C o l u m n s \ T i p p e r I D & g t ; - & l t ; T a b l e s \ T i p p e r s \ C o l u m n s \ T i p p e r I D & g t ; \ P K 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 R e l a t i o n s h i p s \ & l t ; T a b l e s \ R o u n d T i p s \ C o l u m n s \ T i p p e r I D & g t ; - & l t ; T a b l e s \ T i p p e r s \ C o l u m n s \ T i p p e r I D & g t ; \ C r o s s F i l t e r 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 R e l a t i o n s h i p s \ & l t ; T a b l e s \ T i p p e r L a d d e r P o s i t i o n s \ C o l u m n s \ T i p p e r I D & g t ; - & l t ; T a b l e s \ T i p p e r s \ C o l u m n s \ T i p p e r I D & g t ; \ F K 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 R e l a t i o n s h i p s \ & l t ; T a b l e s \ T i p p e r L a d d e r P o s i t i o n s \ C o l u m n s \ T i p p e r I D & g t ; - & l t ; T a b l e s \ T i p p e r s \ C o l u m n s \ T i p p e r I D & g t ; \ P K 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 R e l a t i o n s h i p s \ & l t ; T a b l e s \ T i p p e r L a d d e r P o s i t i o n s \ C o l u m n s \ T i p p e r I D & g t ; - & l t ; T a b l e s \ T i p p e r s \ C o l u m n s \ T i p p e r I D & g t ; \ C r o s s F i l t e r < / K e y > < / D i a g r a m O b j e c t K e y > < / A l l K e y s > < S e l e c t e d K e y s > < D i a g r a m O b j e c t K e y > < K e y > T a b l e s \ z T i p p i n g R e s u l t s W i n n e r T h i s R o u n d P a i d \ H i e r a r c h i e s \ H i e r a r c h y 1 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 a   H i e r a r c h y   i n   T a b l e   z T i p p i n g R e s u l t s W i n n e r T h i s R o u n d P a i d 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 h i e r a r c h y   F o r   & l t ; T a b l e s \ z T i p p i n g R e s u l t s W i n n e r T h i s R o u n d P a i d \ H i e r a r c h i e s \ H i e r a r c h y 1 & g t ; 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 t o   a   H i e r a r c h y   i n   T a b l e   z T i p p i n g R e s u l t s W i n n e r T h i s R o u n d P a i d 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 i n t o   h i e r a r c h y   F o r   & l t ; T a b l e s \ z T i p p i n g R e s u l t s W i n n e r T h i s R o u n d P a i d \ H i e r a r c h i e s \ H i e r a r c h y 1 & g t ; 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 T a g s \ T a b l e s \ & l t ; T a b l e s \ z H o t T i p s U s e d & g t ; 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 T a g s \ T a b l e s \ & l t ; T a b l e s \ z T i p p i n g R e s u l t s W i n n e r T h i s R o u n d & g t ; 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 T a g s \ T a b l e s \ & l t ; T a b l e s \ z T i p p i n g R e s u l t s W i n n e r T h i s R o u n d P a i d & g t ; 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 T a g s \ H i e r a r c h i e s \ & l t ; T a b l e s \ z T i p p i n g R e s u l t s W i n n e r T h i s R o u n d P a i d \ H i e r a r c h i e s \ H i e r a r c h y 1 & g t ; 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 T a g s \ T a b l e s \ & l t ; T a b l e s \ R o u n d T i p s & g t ; 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 T a g s \ T a b l e s \ & l t ; T a b l e s \ T i p p e r s & g t ; 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 T a g s \ T a b l e s \ & l t ; T a b l e s \ T i p p e r L a d d e r P o s i t i o n s & g t ; 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 T a b l e s \ z H o t T i p s U s e d < / K e y > < / a : K e y > < a : V a l u e   i : t y p e = " D i a g r a m D i s p l a y N o d e V i e w S t a t e " > < H e i g h t > 2 7 7 < / H e i g h t > < I s E x p a n d e d > t r u e < / I s E x p a n d e d > < L a y e d O u t > t r u e < / L a y e d O u t > < T a b I n d e x > 1 < / T a b I n d e x > < T o p > 1 7 1 . 1 2 3 0 8 2 7 8 0 5 5 7 < / T o p > < W i d t h > 2 6 1 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 T a b l e s \ z H o t T i p s U s e d \ C o l u m n s \ O p t i o n N a m e 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 T a b l e s \ z H o t T i p s U s e d \ C o l u m n s \ O p t i o n V a l u e 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 T a b l e s \ z H o t T i p s U s e d \ C o l u m n s \ H o t T i p T e a m I D 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< / K e y > < / a : K e y > < a : V a l u e   i : t y p e = " D i a g r a m D i s p l a y N o d e V i e w S t a t e " > < H e i g h t > 2 9 0 < / H e i g h t > < I s E x p a n d e d > t r u e < / I s E x p a n d e d > < L a y e d O u t > t r u e < / L a y e d O u t > < L e f t > 3 2 9 . 9 0 3 8 1 0 5 6 7 6 6 5 8 < / L e f t > < T a b I n d e x > 2 < / T a b I n d e x > < T o p > 1 7 1 . 1 2 3 0 8 2 7 8 0 5 5 7 < / T o p > < W i d t h > 3 5 1 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 T a b l e s \ z T i p p i n g R e s u l t s W i n n e r T h i s R o u n d \ C o l u m n s \ T h i s R o u n d T i p p i n g P o i n t s 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 T a b l e s \ z T i p p i n g R e s u l t s W i n n e r T h i s R o u n d \ C o l u m n s \ G a m e 1 P o i n t s D i f f 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< / K e y > < / a : K e y > < a : V a l u e   i : t y p e = " D i a g r a m D i s p l a y N o d e V i e w S t a t e " > < H e i g h t > 2 9 6 < / H e i g h t > < I s E x p a n d e d > t r u e < / I s E x p a n d e d > < L a y e d O u t > t r u e < / L a y e d O u t > < L e f t > 7 4 8 . 8 0 7 6 2 1 1 3 5 3 3 1 6 < / L e f t > < T a b I n d e x > 3 < / T a b I n d e x > < T o p > 1 7 2 . 1 2 3 0 8 2 7 8 0 5 5 7 < / T o p > < W i d t h > 3 6 9 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 T a b l e s \ z T i p p i n g R e s u l t s W i n n e r T h i s R o u n d P a i d \ C o l u m n s \ T h i s R o u n d T i p p i n g P o i n t s 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 T a b l e s \ z T i p p i n g R e s u l t s W i n n e r T h i s R o u n d P a i d \ C o l u m n s \ G a m e 1 P o i n t s D i f f 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 T a b l e s \ z T i p p i n g R e s u l t s W i n n e r T h i s R o u n d P a i d \ H i e r a r c h i e s \ H i e r a r c h y 1 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 T a b l e s \ z T i p p i n g R e s u l t s W i n n e r T h i s R o u n d P a i d \ H i e r a r c h y 1 \ A d d i t i o n a l   I n f o \ H i n t   T e x t 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 T a b l e s \ R o u n d T i p s 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 1 1 5 7 . 8 0 7 6 2 1 1 3 5 3 3 1 6 < / L e f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 T a b l e s \ R o u n d T i p s \ C o l u m n s \ R o u n d T i p I D 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 T a b l e s \ R o u n d T i p s \ C o l u m n s \ W i l d c a r d 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 T a b l e s \ R o u n d T i p s \ C o l u m n s \ H o t T i p T e a m I D 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 T a b l e s \ R o u n d T i p s \ C o l u m n s \ D a t e T i m e E n t e r e d 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 T a b l e s \ R o u n d T i p s \ C o l u m n s \ R a n d o m T i p s 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 T a b l e s \ R o u n d T i p s \ C o l u m n s \ R e c e i v e d T i p E m a i l F r o m 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 T a b l e s \ R o u n d T i p s \ C o l u m n s \ R e c e i p t R e q u e s t e d 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 T a b l e s \ R o u n d T i p s \ C o l u m n s \ F u l l D e t a i l R e s u l t s 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 T a b l e s \ R o u n d T i p s \ C o l u m n s \ F u l l D e t a i l R e s u l t s S e n t 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 T a b l e s \ R o u n d T i p s \ C o l u m n s \ S p e c i a l T i p T e x t 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 1 4 8 7 . 7 1 1 4 3 1 7 0 2 9 9 7 3 < / L e f t > < T a b I n d e x > 4 < / T a b I n d e x > < T o p > 2 6 9 . 4 1 1 1 3 1 7 0 4 1 3 9 6 2 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 T a b l e s \ T i p p e r s \ C o l u m n s \ U s e r I D 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 T a b l e s \ T i p p e r s \ C o l u m n s \ E m a i l A d d r e s s 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 T a b l e s \ T i p p e r s \ C o l u m n s \ C o m p a n y 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 T a b l e s \ T i p p e r s \ C o l u m n s \ G e n d e r 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 T a b l e s \ T i p p e r s \ C o l u m n s \ A u r o r a D i v i s i o n 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 T a b l e s \ T i p p e r s \ C o l u m n s \ R e g i o n 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 T a b l e s \ T i p p e r s \ C o l u m n s \ T e a m F o l l o w e d 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 T a b l e s \ T i p p e r s \ C o l u m n s \ E n t r y R e c e i p t S e n t 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 T a b l e s \ T i p p e r s \ C o l u m n s \ P a i d E m a i l R e c e i p t S e n t 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 T a b l e s \ T i p p e r s \ C o l u m n s \ E x p e c t e d S e n t F r o m 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 T a b l e s \ T i p p e r s \ C o l u m n s \ L a d d e r E m a i l F r o m 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 T a b l e s \ T i p p e r s \ C o l u m n s \ L a d d e r R e c e i p t R e q u e s t e d 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 T a b l e s \ T i p p e r s \ C o l u m n s \ C o m m e n t s 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 T a b l e s \ T i p p e r s \ C o l u m n s \ A c t i v e 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 T a b l e s \ T i p p e r s \ C o l u m n s \ P r i z e s W o n 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 T a b l e s \ T i p p e r s \ C o l u m n s \ A t t e n d i n g B a s h 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 T a b l e s \ T i p p e r s \ C o l u m n s \ N u m b e r A t t e n d i n g B a s h 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 T a b l e s \ T i p p e r s \ C o l u m n s \ I n r o d u c e d B y 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 T a b l e s \ T i p p e r s \ C o l u m n s \ L o g i n I D 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 T a b l e s \ T i p p e r s \ C o l u m n s \ P a i d C o d e 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 T a b l e s \ T i p p e r s \ C o l u m n s \ T i p R e m i n d e r S e n t 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 T a b l e s \ T i p p e r s \ C o l u m n s \ I n t r o d u c e d B y T e x t 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 T a b l e s \ T i p p e r s \ C o l u m n s \ L a d d e r R e m i n d e r S e n t 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 T a b l e s \ T i p p e r s \ C o l u m n s \ A r c h i v e 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 1 8 1 7 . 6 1 5 2 4 2 2 7 0 6 6 3 2 < / L e f t > < T a b I n d e x > 5 < / T a b I n d e x > < T o p > 4 8 9 . 2 4 6 1 6 5 5 6 1 1 1 4 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 T a b l e s \ T i p p e r L a d d e r P o s i t i o n s \ C o l u m n s \ T i p p e r L a d d e r I D 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 T a b l e s \ T i p p e r L a d d e r P o s i t i o n s \ C o l u m n s \ L a d d e r P o s 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 T a b l e s \ T i p p e r L a d d e r P o s i t i o n s \ C o l u m n s \ C o m p e t i t i o n I D 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< / K e y > < / a : K e y > < a : V a l u e   i : t y p e = " D i a g r a m D i s p l a y L i n k V i e w S t a t e " > < A u t o m a t i o n P r o p e r t y H e l p e r T e x t > E n d   p o i n t   1 :   ( 1 3 7 3 . 8 0 7 6 2 1 1 3 5 3 3 , 7 4 . 9 9 9 9 9 9 7 8 0 5 5 7 ) .   E n d   p o i n t   2 :   ( 1 4 7 1 . 7 1 1 4 3 1 7 0 3 , 3 4 4 . 4 1 1 1 3 1 7 8 0 5 5 7 ) 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 1 3 7 3 . 8 0 7 6 2 1 1 3 5 3 3 1 6 < / b : _ x > < b : _ y > 7 4 . 9 9 9 9 9 9 7 8 0 5 5 7 0 3 3 < / b : _ y > < / b : P o i n t > < b : P o i n t > < b : _ x > 1 4 2 0 . 7 5 9 5 2 6 5 < / b : _ x > < b : _ y > 7 4 . 9 9 9 9 9 9 7 8 0 5 5 7 0 1 9 < / b : _ y > < / b : P o i n t > < b : P o i n t > < b : _ x > 1 4 2 2 . 7 5 9 5 2 6 5 < / b : _ x > < b : _ y > 7 6 . 9 9 9 9 9 9 7 8 0 5 5 7 0 1 9 < / b : _ y > < / b : P o i n t > < b : P o i n t > < b : _ x > 1 4 2 2 . 7 5 9 5 2 6 5 < / b : _ x > < b : _ y > 3 4 2 . 4 1 1 1 3 1 7 8 0 5 5 7 < / b : _ y > < / b : P o i n t > < b : P o i n t > < b : _ x > 1 4 2 4 . 7 5 9 5 2 6 5 < / b : _ x > < b : _ y > 3 4 4 . 4 1 1 1 3 1 7 8 0 5 5 7 < / b : _ y > < / b : P o i n t > < b : P o i n t > < b : _ x > 1 4 7 1 . 7 1 1 4 3 1 7 0 2 9 9 7 3 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 1 3 5 7 . 8 0 7 6 2 1 1 3 5 3 3 1 6 < / b : _ x > < b : _ y > 6 6 . 9 9 9 9 9 9 7 8 0 5 5 7 0 3 3 < / b : _ y > < / L a b e l L o c a t i o n > < L o c a t i o n   x m l n s : b = " h t t p : / / s c h e m a s . d a t a c o n t r a c t . o r g / 2 0 0 4 / 0 7 / S y s t e m . W i n d o w s " > < b : _ x > 1 3 5 7 . 8 0 7 6 2 1 1 3 5 3 3 1 6 < / b : _ x > < b : _ y > 7 4 . 9 9 9 9 9 9 7 8 0 5 5 7 0 1 9 < / b : _ y > < / L o c a t i o n > < S h a p e R o t a t e A n g l e > 5 . 6 8 4 3 4 1 8 8 6 0 8 0 8 0 1 5 E - 1 4 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 1 4 7 1 . 7 1 1 4 3 1 7 0 2 9 9 7 3 < / b : _ x > < b : _ y > 3 3 6 . 4 1 1 1 3 1 7 8 0 5 5 7 < / b : _ y > < / L a b e l L o c a t i o n > < L o c a t i o n   x m l n s : b = " h t t p : / / s c h e m a s . d a t a c o n t r a c t . o r g / 2 0 0 4 / 0 7 / S y s t e m . W i n d o w s " > < b : _ x > 1 4 8 7 . 7 1 1 4 3 1 7 0 2 9 9 7 3 < / b : _ x > < b : _ y > 3 4 4 . 4 1 1 1 3 1 7 8 0 5 5 7 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 1 3 7 3 . 8 0 7 6 2 1 1 3 5 3 3 1 6 < / b : _ x > < b : _ y > 7 4 . 9 9 9 9 9 9 7 8 0 5 5 7 0 3 3 < / b : _ y > < / b : P o i n t > < b : P o i n t > < b : _ x > 1 4 2 0 . 7 5 9 5 2 6 5 < / b : _ x > < b : _ y > 7 4 . 9 9 9 9 9 9 7 8 0 5 5 7 0 1 9 < / b : _ y > < / b : P o i n t > < b : P o i n t > < b : _ x > 1 4 2 2 . 7 5 9 5 2 6 5 < / b : _ x > < b : _ y > 7 6 . 9 9 9 9 9 9 7 8 0 5 5 7 0 1 9 < / b : _ y > < / b : P o i n t > < b : P o i n t > < b : _ x > 1 4 2 2 . 7 5 9 5 2 6 5 < / b : _ x > < b : _ y > 3 4 2 . 4 1 1 1 3 1 7 8 0 5 5 7 < / b : _ y > < / b : P o i n t > < b : P o i n t > < b : _ x > 1 4 2 4 . 7 5 9 5 2 6 5 < / b : _ x > < b : _ y > 3 4 4 . 4 1 1 1 3 1 7 8 0 5 5 7 < / b : _ y > < / b : P o i n t > < b : P o i n t > < b : _ x > 1 4 7 1 . 7 1 1 4 3 1 7 0 2 9 9 7 3 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< / K e y > < / a : K e y > < a : V a l u e   i : t y p e = " D i a g r a m D i s p l a y L i n k V i e w S t a t e " > < A u t o m a t i o n P r o p e r t y H e l p e r T e x t > E n d   p o i n t   1 :   ( 1 8 0 1 . 6 1 5 2 4 2 2 7 0 6 6 , 5 6 4 . 2 4 6 1 6 5 7 8 0 5 5 7 ) .   E n d   p o i n t   2 :   ( 1 7 0 3 . 7 1 1 4 3 1 7 0 3 , 3 4 4 . 4 1 1 1 3 1 7 8 0 5 5 7 ) 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 1 8 0 1 . 6 1 5 2 4 2 2 7 0 6 6 3 2 < / b : _ x > < b : _ y > 5 6 4 . 2 4 6 1 6 5 7 8 0 5 5 7 < / b : _ y > < / b : P o i n t > < b : P o i n t > < b : _ x > 1 7 5 4 . 6 6 3 3 3 7 < / b : _ x > < b : _ y > 5 6 4 . 2 4 6 1 6 5 7 8 0 5 5 7 < / b : _ y > < / b : P o i n t > < b : P o i n t > < b : _ x > 1 7 5 2 . 6 6 3 3 3 7 < / b : _ x > < b : _ y > 5 6 2 . 2 4 6 1 6 5 7 8 0 5 5 7 < / b : _ y > < / b : P o i n t > < b : P o i n t > < b : _ x > 1 7 5 2 . 6 6 3 3 3 7 < / b : _ x > < b : _ y > 3 4 6 . 4 1 1 1 3 1 7 8 0 5 5 7 < / b : _ y > < / b : P o i n t > < b : P o i n t > < b : _ x > 1 7 5 0 . 6 6 3 3 3 7 < / b : _ x > < b : _ y > 3 4 4 . 4 1 1 1 3 1 7 8 0 5 5 7 < / b : _ y > < / b : P o i n t > < b : P o i n t > < b : _ x > 1 7 0 3 . 7 1 1 4 3 1 7 0 2 9 9 7 3 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 1 8 0 1 . 6 1 5 2 4 2 2 7 0 6 6 3 2 < / b : _ x > < b : _ y > 5 5 6 . 2 4 6 1 6 5 7 8 0 5 5 7 < / b : _ y > < / L a b e l L o c a t i o n > < L o c a t i o n   x m l n s : b = " h t t p : / / s c h e m a s . d a t a c o n t r a c t . o r g / 2 0 0 4 / 0 7 / S y s t e m . W i n d o w s " > < b : _ x > 1 8 1 7 . 6 1 5 2 4 2 2 7 0 6 6 3 2 < / b : _ x > < b : _ y > 5 6 4 . 2 4 6 1 6 5 7 8 0 5 5 7 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 1 6 8 7 . 7 1 1 4 3 1 7 0 2 9 9 7 3 < / b : _ x > < b : _ y > 3 3 6 . 4 1 1 1 3 1 7 8 0 5 5 7 < / b : _ y > < / L a b e l L o c a t i o n > < L o c a t i o n   x m l n s : b = " h t t p : / / s c h e m a s . d a t a c o n t r a c t . o r g / 2 0 0 4 / 0 7 / S y s t e m . W i n d o w s " > < b : _ x > 1 6 8 7 . 7 1 1 4 3 1 7 0 2 9 9 7 3 < / b : _ x > < b : _ y > 3 4 4 . 4 1 1 1 3 1 7 8 0 5 5 7 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 1 8 0 1 . 6 1 5 2 4 2 2 7 0 6 6 3 2 < / b : _ x > < b : _ y > 5 6 4 . 2 4 6 1 6 5 7 8 0 5 5 7 < / b : _ y > < / b : P o i n t > < b : P o i n t > < b : _ x > 1 7 5 4 . 6 6 3 3 3 7 < / b : _ x > < b : _ y > 5 6 4 . 2 4 6 1 6 5 7 8 0 5 5 7 < / b : _ y > < / b : P o i n t > < b : P o i n t > < b : _ x > 1 7 5 2 . 6 6 3 3 3 7 < / b : _ x > < b : _ y > 5 6 2 . 2 4 6 1 6 5 7 8 0 5 5 7 < / b : _ y > < / b : P o i n t > < b : P o i n t > < b : _ x > 1 7 5 2 . 6 6 3 3 3 7 < / b : _ x > < b : _ y > 3 4 6 . 4 1 1 1 3 1 7 8 0 5 5 7 < / b : _ y > < / b : P o i n t > < b : P o i n t > < b : _ x > 1 7 5 0 . 6 6 3 3 3 7 < / b : _ x > < b : _ y > 3 4 4 . 4 1 1 1 3 1 7 8 0 5 5 7 < / b : _ y > < / b : P o i n t > < b : P o i n t > < b : _ x > 1 7 0 3 . 7 1 1 4 3 1 7 0 2 9 9 7 3 < / b : _ x > < b : _ y > 3 4 4 . 4 1 1 1 3 1 7 8 0 5 5 7 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7.xml>��< ? x m l   v e r s i o n = " 1 . 0 "   e n c o d i n g = " u t f - 1 6 " ? > < D a t a M a s h u p   s q m i d = " a 3 f 0 8 0 e 4 - 6 4 e 1 - 4 9 8 2 - 8 1 4 8 - 5 6 b a 4 1 a b e b 7 a "   x m l n s = " h t t p : / / s c h e m a s . m i c r o s o f t . c o m / D a t a M a s h u p " > A A A A A A w D A A B Q S w M E F A A C A A g A T k 4 c W 2 x 3 U 0 i l A A A A 9 w A A A B I A H A B D b 2 5 m a W c v U G F j a 2 F n Z S 5 4 b W w g o h g A K K A U A A A A A A A A A A A A A A A A A A A A A A A A A A A A h Y 9 B D o I w F E S v Q r q n L V W j I Z 8 S 4 1 Y S E 6 N x 2 5 Q K j V A M L Z a 7 u f B I X k G M o u 5 c z p u 3 m L l f b 5 D 2 d R V c V G t 1 Y x I U Y Y o C Z W S T a 1 M k q H P H c I F S D h s h T 6 J Q w S A b G / c 2 T 1 D p 3 D k m x H u P / Q Q 3 b U E Y p R E 5 Z O u t L F U t 0 E f W / + V Q G + u E k Q p x 2 L / G c I a j 6 Q x H l M 0 x B T J S y L T 5 G m w Y / G x / I K y 6 y n W t 4 s q E y x 2 Q M Q J 5 n + A P U E s D B B Q A A g A I A E 5 O H F t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B O T h x b K I p H u A 4 A A A A R A A A A E w A c A E Z v c m 1 1 b G F z L 1 N l Y 3 R p b 2 4 x L m 0 g o h g A K K A U A A A A A A A A A A A A A A A A A A A A A A A A A A A A K 0 5 N L s n M z 1 M I h t C G 1 g B Q S w E C L Q A U A A I A C A B O T h x b b H d T S K U A A A D 3 A A A A E g A A A A A A A A A A A A A A A A A A A A A A Q 2 9 u Z m l n L 1 B h Y 2 t h Z 2 U u e G 1 s U E s B A i 0 A F A A C A A g A T k 4 c W 1 N y O C y b A A A A 4 Q A A A B M A A A A A A A A A A A A A A A A A 8 Q A A A F t D b 2 5 0 Z W 5 0 X 1 R 5 c G V z X S 5 4 b W x Q S w E C L Q A U A A I A C A B O T h x b K I p H u A 4 A A A A R A A A A E w A A A A A A A A A A A A A A A A D Z A Q A A R m 9 y b X V s Y X M v U 2 V j d G l v b j E u b V B L B Q Y A A A A A A w A D A M I A A A A 0 A g A A A A A R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4 O R R Z A 0 T y R I r J v D O 2 h u 9 z A A A A A A I A A A A A A B B m A A A A A Q A A I A A A A I m K U m h j e j z O o 3 G L Y K M d k I y 9 e 9 c H 6 Y 0 P b x v P F G e q O P q + A A A A A A 6 A A A A A A g A A I A A A A P f h F U W T o Z 2 1 E O j 4 E C p F x S X A J y A T H a m A i F j + y M U R 1 d 3 o U A A A A B K B u k v f X t z d E a M v G L S H c r 6 c a B / 9 k J I V V t f 9 o u W h b U 5 d c 1 8 N A b u 5 Y H Y r d N / B y R d Y K H p t O T h v N c K H K 9 3 X G I n E p h m I f F e P 8 z j u v T P O T E u I g A r J Q A A A A E l 6 f f u a F 3 7 G h h Q b g J G d 7 i 1 w H C J b U 3 M k 6 a T n a C 7 n G x u L s Q l p 6 L 6 7 P y z q C 6 U n p m r X 9 V i k Y / 7 3 h g a n p n I y v A + T L J s = < / D a t a M a s h u p > 
</file>

<file path=customXml/item8.xml>��< ? x m l   v e r s i o n = " 1 . 0 "   e n c o d i n g = " U T F - 1 6 " ? > < G e m i n i   x m l n s = " h t t p : / / g e m i n i / p i v o t c u s t o m i z a t i o n / T a b l e X M L _ z T i p p i n g R e s u l t s W i n n e r T h i s R o u n d _ 2 a 3 d 3 d 6 4 - f 5 9 f - 4 5 b 8 - b 0 c e - 9 d 7 3 4 c 8 c a a 1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 T i p p e r I D < / s t r i n g > < / k e y > < v a l u e > < i n t > 8 9 < / i n t > < / v a l u e > < / i t e m > < i t e m > < k e y > < s t r i n g > F i r s t N a m e < / s t r i n g > < / k e y > < v a l u e > < i n t > 1 0 0 < / i n t > < / v a l u e > < / i t e m > < i t e m > < k e y > < s t r i n g > S u r n a m e < / s t r i n g > < / k e y > < v a l u e > < i n t > 9 1 < / i n t > < / v a l u e > < / i t e m > < i t e m > < k e y > < s t r i n g > R o u n d N u m < / s t r i n g > < / k e y > < v a l u e > < i n t > 1 0 6 < / i n t > < / v a l u e > < / i t e m > < i t e m > < k e y > < s t r i n g > T h i s R o u n d T i p p i n g P o i n t s < / s t r i n g > < / k e y > < v a l u e > < i n t > 1 8 6 < / i n t > < / v a l u e > < / i t e m > < i t e m > < k e y > < s t r i n g > T o t a l P o i n t s G a m e 1 < / s t r i n g > < / k e y > < v a l u e > < i n t > 1 4 8 < / i n t > < / v a l u e > < / i t e m > < i t e m > < k e y > < s t r i n g > T i p s E n t e r e d < / s t r i n g > < / k e y > < v a l u e > < i n t > 1 1 0 < / i n t > < / v a l u e > < / i t e m > < i t e m > < k e y > < s t r i n g > G a m e 1 P o i n t s D i f f < / s t r i n g > < / k e y > < v a l u e > < i n t > 1 4 0 < / i n t > < / v a l u e > < / i t e m > < / C o l u m n W i d t h s > < C o l u m n D i s p l a y I n d e x > < i t e m > < k e y > < s t r i n g > T i p p e r I D < / s t r i n g > < / k e y > < v a l u e > < i n t > 0 < / i n t > < / v a l u e > < / i t e m > < i t e m > < k e y > < s t r i n g > F i r s t N a m e < / s t r i n g > < / k e y > < v a l u e > < i n t > 1 < / i n t > < / v a l u e > < / i t e m > < i t e m > < k e y > < s t r i n g > S u r n a m e 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 T h i s R o u n d T i p p i n g P o i n t s < / s t r i n g > < / k e y > < v a l u e > < i n t > 4 < / i n t > < / v a l u e > < / i t e m > < i t e m > < k e y > < s t r i n g > T o t a l P o i n t s G a m e 1 < / s t r i n g > < / k e y > < v a l u e > < i n t > 5 < / i n t > < / v a l u e > < / i t e m > < i t e m > < k e y > < s t r i n g > T i p s E n t e r e d < / s t r i n g > < / k e y > < v a l u e > < i n t > 6 < / i n t > < / v a l u e > < / i t e m > < i t e m > < k e y > < s t r i n g > G a m e 1 P o i n t s D i f f 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 z H o t T i p s U s e d 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 z H o t T i p s U s e d 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 C o l u m n s \ O p t i o n N a m e 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 C o l u m n s \ O p t i o n V a l u e 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 C o l u m n s \ H o t T i p T e a m I D 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 z T i p p i n g R e s u l t s W i n n e r T h i s R o u n d 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 z T i p p i n g R e s u l t s W i n n e r T h i s R o u n d 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 z T i p p i n g R e s u l t s W i n n e r T h i s R o u n d P a i d 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 z T i p p i n g R e s u l t s W i n n e r T h i s R o u n d P a i d 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E506EF31-9EE3-4B45-868B-F4BCF3CAD263}">
  <ds:schemaRefs>
    <ds:schemaRef ds:uri="http://gemini/pivotcustomization/MeasureGridState"/>
  </ds:schemaRefs>
</ds:datastoreItem>
</file>

<file path=customXml/itemProps10.xml><?xml version="1.0" encoding="utf-8"?>
<ds:datastoreItem xmlns:ds="http://schemas.openxmlformats.org/officeDocument/2006/customXml" ds:itemID="{E7572393-80FF-44EA-A348-5FC16D6E881B}">
  <ds:schemaRefs>
    <ds:schemaRef ds:uri="http://gemini/pivotcustomization/RelationshipAutoDetectionEnabled"/>
  </ds:schemaRefs>
</ds:datastoreItem>
</file>

<file path=customXml/itemProps11.xml><?xml version="1.0" encoding="utf-8"?>
<ds:datastoreItem xmlns:ds="http://schemas.openxmlformats.org/officeDocument/2006/customXml" ds:itemID="{DF2BB54B-2876-4539-9306-8A1CDC53804E}">
  <ds:schemaRefs>
    <ds:schemaRef ds:uri="http://gemini/pivotcustomization/TableXML_zTippingResultsWinnerThisRoundPaid_badf30a8-0d28-4be0-8514-73680d937e4f"/>
  </ds:schemaRefs>
</ds:datastoreItem>
</file>

<file path=customXml/itemProps12.xml><?xml version="1.0" encoding="utf-8"?>
<ds:datastoreItem xmlns:ds="http://schemas.openxmlformats.org/officeDocument/2006/customXml" ds:itemID="{0FB43DFE-C0BC-4284-892C-6E43F5911F3B}">
  <ds:schemaRefs>
    <ds:schemaRef ds:uri="http://gemini/pivotcustomization/TableXML_zHotTipsUsed_50f64c58-977a-46a5-a9ee-76056c14f38e"/>
  </ds:schemaRefs>
</ds:datastoreItem>
</file>

<file path=customXml/itemProps13.xml><?xml version="1.0" encoding="utf-8"?>
<ds:datastoreItem xmlns:ds="http://schemas.openxmlformats.org/officeDocument/2006/customXml" ds:itemID="{7AE16758-9AC4-46D5-BEAA-9236C2B50BF3}">
  <ds:schemaRefs>
    <ds:schemaRef ds:uri="http://gemini/pivotcustomization/ShowImplicitMeasures"/>
  </ds:schemaRefs>
</ds:datastoreItem>
</file>

<file path=customXml/itemProps14.xml><?xml version="1.0" encoding="utf-8"?>
<ds:datastoreItem xmlns:ds="http://schemas.openxmlformats.org/officeDocument/2006/customXml" ds:itemID="{4A28B336-1F82-4BA4-AF18-5BBCED504E37}">
  <ds:schemaRefs>
    <ds:schemaRef ds:uri="http://gemini/pivotcustomization/FormulaBarState"/>
  </ds:schemaRefs>
</ds:datastoreItem>
</file>

<file path=customXml/itemProps15.xml><?xml version="1.0" encoding="utf-8"?>
<ds:datastoreItem xmlns:ds="http://schemas.openxmlformats.org/officeDocument/2006/customXml" ds:itemID="{A61C739A-D22A-467D-8DB7-625EF2D50062}">
  <ds:schemaRefs>
    <ds:schemaRef ds:uri="http://gemini/pivotcustomization/PowerPivotVersion"/>
  </ds:schemaRefs>
</ds:datastoreItem>
</file>

<file path=customXml/itemProps16.xml><?xml version="1.0" encoding="utf-8"?>
<ds:datastoreItem xmlns:ds="http://schemas.openxmlformats.org/officeDocument/2006/customXml" ds:itemID="{83D7DA67-73F4-4776-B604-84F0F3261582}">
  <ds:schemaRefs>
    <ds:schemaRef ds:uri="http://gemini/pivotcustomization/ErrorCache"/>
  </ds:schemaRefs>
</ds:datastoreItem>
</file>

<file path=customXml/itemProps17.xml><?xml version="1.0" encoding="utf-8"?>
<ds:datastoreItem xmlns:ds="http://schemas.openxmlformats.org/officeDocument/2006/customXml" ds:itemID="{1B8DC3A5-12C6-4B2B-A0D0-51B5A2749B05}">
  <ds:schemaRefs>
    <ds:schemaRef ds:uri="http://gemini/pivotcustomization/TableOrder"/>
  </ds:schemaRefs>
</ds:datastoreItem>
</file>

<file path=customXml/itemProps18.xml><?xml version="1.0" encoding="utf-8"?>
<ds:datastoreItem xmlns:ds="http://schemas.openxmlformats.org/officeDocument/2006/customXml" ds:itemID="{E75A3104-E85B-438A-949D-8F7598E97337}">
  <ds:schemaRefs>
    <ds:schemaRef ds:uri="http://gemini/pivotcustomization/ManualCalcMode"/>
  </ds:schemaRefs>
</ds:datastoreItem>
</file>

<file path=customXml/itemProps19.xml><?xml version="1.0" encoding="utf-8"?>
<ds:datastoreItem xmlns:ds="http://schemas.openxmlformats.org/officeDocument/2006/customXml" ds:itemID="{1FDE7B49-98B7-4BB5-AA06-8E8197C713A8}">
  <ds:schemaRefs>
    <ds:schemaRef ds:uri="http://gemini/pivotcustomization/LinkedTableUpdateMode"/>
  </ds:schemaRefs>
</ds:datastoreItem>
</file>

<file path=customXml/itemProps2.xml><?xml version="1.0" encoding="utf-8"?>
<ds:datastoreItem xmlns:ds="http://schemas.openxmlformats.org/officeDocument/2006/customXml" ds:itemID="{C45D5CDF-50BC-42A4-94D1-6C070D010A69}">
  <ds:schemaRefs>
    <ds:schemaRef ds:uri="http://gemini/pivotcustomization/ClientWindowXML"/>
  </ds:schemaRefs>
</ds:datastoreItem>
</file>

<file path=customXml/itemProps3.xml><?xml version="1.0" encoding="utf-8"?>
<ds:datastoreItem xmlns:ds="http://schemas.openxmlformats.org/officeDocument/2006/customXml" ds:itemID="{ED4B1294-01A6-4041-9BBD-E4515F577C9D}">
  <ds:schemaRefs>
    <ds:schemaRef ds:uri="http://gemini/pivotcustomization/SandboxNonEmpty"/>
  </ds:schemaRefs>
</ds:datastoreItem>
</file>

<file path=customXml/itemProps4.xml><?xml version="1.0" encoding="utf-8"?>
<ds:datastoreItem xmlns:ds="http://schemas.openxmlformats.org/officeDocument/2006/customXml" ds:itemID="{49C1AC30-35EE-4376-99C6-00267A690663}">
  <ds:schemaRefs>
    <ds:schemaRef ds:uri="http://gemini/pivotcustomization/IsSandboxEmbedded"/>
  </ds:schemaRefs>
</ds:datastoreItem>
</file>

<file path=customXml/itemProps5.xml><?xml version="1.0" encoding="utf-8"?>
<ds:datastoreItem xmlns:ds="http://schemas.openxmlformats.org/officeDocument/2006/customXml" ds:itemID="{491C1B98-2D75-46BA-9D63-F3486E7CA598}">
  <ds:schemaRefs>
    <ds:schemaRef ds:uri="http://gemini/pivotcustomization/Diagrams"/>
  </ds:schemaRefs>
</ds:datastoreItem>
</file>

<file path=customXml/itemProps6.xml><?xml version="1.0" encoding="utf-8"?>
<ds:datastoreItem xmlns:ds="http://schemas.openxmlformats.org/officeDocument/2006/customXml" ds:itemID="{406052E4-2C79-4404-9E60-AE72088E04F2}">
  <ds:schemaRefs>
    <ds:schemaRef ds:uri="http://gemini/pivotcustomization/ShowHidden"/>
  </ds:schemaRefs>
</ds:datastoreItem>
</file>

<file path=customXml/itemProps7.xml><?xml version="1.0" encoding="utf-8"?>
<ds:datastoreItem xmlns:ds="http://schemas.openxmlformats.org/officeDocument/2006/customXml" ds:itemID="{D79D7CA7-B59E-41D3-BBDC-E4EDFF29A1A9}">
  <ds:schemaRefs>
    <ds:schemaRef ds:uri="http://schemas.microsoft.com/DataMashup"/>
  </ds:schemaRefs>
</ds:datastoreItem>
</file>

<file path=customXml/itemProps8.xml><?xml version="1.0" encoding="utf-8"?>
<ds:datastoreItem xmlns:ds="http://schemas.openxmlformats.org/officeDocument/2006/customXml" ds:itemID="{EA7382E1-DF0F-485A-AB7F-62236A456D16}">
  <ds:schemaRefs>
    <ds:schemaRef ds:uri="http://gemini/pivotcustomization/TableXML_zTippingResultsWinnerThisRound_2a3d3d64-f59f-45b8-b0ce-9d734c8caa1a"/>
  </ds:schemaRefs>
</ds:datastoreItem>
</file>

<file path=customXml/itemProps9.xml><?xml version="1.0" encoding="utf-8"?>
<ds:datastoreItem xmlns:ds="http://schemas.openxmlformats.org/officeDocument/2006/customXml" ds:itemID="{90DAB8A0-A2E9-4D1E-AE6D-F30BC161ED46}">
  <ds:schemaRefs>
    <ds:schemaRef ds:uri="http://gemini/pivotcustomization/TableWidget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24</vt:i4>
      </vt:variant>
    </vt:vector>
  </HeadingPairs>
  <TitlesOfParts>
    <vt:vector size="37" baseType="lpstr">
      <vt:lpstr>Results</vt:lpstr>
      <vt:lpstr>PowerTipping</vt:lpstr>
      <vt:lpstr>GroupResults</vt:lpstr>
      <vt:lpstr>Stats</vt:lpstr>
      <vt:lpstr>Hot Tip Teams Used</vt:lpstr>
      <vt:lpstr>Hot Tip Teams Remaining</vt:lpstr>
      <vt:lpstr>Groups</vt:lpstr>
      <vt:lpstr>zTippingResultsByGroup</vt:lpstr>
      <vt:lpstr>TeamLadderPositions2</vt:lpstr>
      <vt:lpstr>TipperLadderPos</vt:lpstr>
      <vt:lpstr>TeamLadderPositions</vt:lpstr>
      <vt:lpstr>Top Tippers</vt:lpstr>
      <vt:lpstr>LadderRoundByRound</vt:lpstr>
      <vt:lpstr>zTippingResultsByGroup!FirstRow</vt:lpstr>
      <vt:lpstr>FirstRow</vt:lpstr>
      <vt:lpstr>zTippingResultsByGroup!GroupID</vt:lpstr>
      <vt:lpstr>GroupID</vt:lpstr>
      <vt:lpstr>HotTipResetRound</vt:lpstr>
      <vt:lpstr>GroupResults!InTheMoneyRank</vt:lpstr>
      <vt:lpstr>PowerTipping!InTheMoneyRank</vt:lpstr>
      <vt:lpstr>zTippingResultsByGroup!InTheMoneyRank</vt:lpstr>
      <vt:lpstr>InTheMoneyRank</vt:lpstr>
      <vt:lpstr>PaidRoundNum</vt:lpstr>
      <vt:lpstr>GroupResults!Print_Area</vt:lpstr>
      <vt:lpstr>'Hot Tip Teams Remaining'!Print_Area</vt:lpstr>
      <vt:lpstr>'Hot Tip Teams Used'!Print_Area</vt:lpstr>
      <vt:lpstr>GroupResults!Print_Titles</vt:lpstr>
      <vt:lpstr>'Hot Tip Teams Remaining'!Print_Titles</vt:lpstr>
      <vt:lpstr>'Hot Tip Teams Used'!Print_Titles</vt:lpstr>
      <vt:lpstr>PowerTipping!Print_Titles</vt:lpstr>
      <vt:lpstr>Results!Print_Titles</vt:lpstr>
      <vt:lpstr>ThisRoundNum</vt:lpstr>
      <vt:lpstr>TopTippersMinScore</vt:lpstr>
      <vt:lpstr>WinnerMustBePaid</vt:lpstr>
      <vt:lpstr>WinnerThisRoundMsg</vt:lpstr>
      <vt:lpstr>WinnerThisRoundPaidMsg</vt:lpstr>
      <vt:lpstr>WinnerTipperIDs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Craig Owens</dc:creator>
  <cp:keywords/>
  <dc:description/>
  <cp:lastModifiedBy>Gerry</cp:lastModifiedBy>
  <cp:revision/>
  <cp:lastPrinted>2025-08-27T23:54:13Z</cp:lastPrinted>
  <dcterms:created xsi:type="dcterms:W3CDTF">2022-04-03T05:03:29Z</dcterms:created>
  <dcterms:modified xsi:type="dcterms:W3CDTF">2025-08-28T01:28:16Z</dcterms:modified>
  <cp:category/>
  <cp:contentStatus/>
</cp:coreProperties>
</file>